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5.xml" ContentType="application/vnd.openxmlformats-officedocument.drawingml.chart+xml"/>
  <Override PartName="/xl/charts/chart3.xml" ContentType="application/vnd.openxmlformats-officedocument.drawingml.chart+xml"/>
  <Override PartName="/xl/charts/chart14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hart1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roissance et emissions" sheetId="1" state="visible" r:id="rId2"/>
    <sheet name="Emissions reelles  Fosil Fuel +" sheetId="2" state="visible" r:id="rId3"/>
    <sheet name="Emissions fictives 1" sheetId="3" state="visible" r:id="rId4"/>
    <sheet name="Emissions fictives 2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<sst xmlns="http://schemas.openxmlformats.org/spreadsheetml/2006/main" count="65" uniqueCount="40">
  <si>
    <t xml:space="preserve">SANS LUC</t>
  </si>
  <si>
    <t xml:space="preserve">sans LUC</t>
  </si>
  <si>
    <t xml:space="preserve">dates</t>
  </si>
  <si>
    <t xml:space="preserve">emmisions anthropiques   Gt-CO2</t>
  </si>
  <si>
    <t xml:space="preserve">emissions anthropiques   ppm/an</t>
  </si>
  <si>
    <t xml:space="preserve">Croissance annuelle Growth rate (ppm/an)</t>
  </si>
  <si>
    <t xml:space="preserve">croissance/émissions</t>
  </si>
  <si>
    <t xml:space="preserve">écart</t>
  </si>
  <si>
    <t xml:space="preserve">Écart ²</t>
  </si>
  <si>
    <t xml:space="preserve">somme carrés</t>
  </si>
  <si>
    <t xml:space="preserve">variance</t>
  </si>
  <si>
    <t xml:space="preserve">moyenne</t>
  </si>
  <si>
    <t xml:space="preserve">ecart type</t>
  </si>
  <si>
    <t xml:space="preserve">somme des carrés</t>
  </si>
  <si>
    <t xml:space="preserve">moyenne /ecart type</t>
  </si>
  <si>
    <t xml:space="preserve">moy/ecart type</t>
  </si>
  <si>
    <t xml:space="preserve">https://www.icos-cp.eu/science-and-impact/global-carbon-budget/2020</t>
  </si>
  <si>
    <t xml:space="preserve">https://gml.noaa.gov/ccgg/trends/graph.html</t>
  </si>
  <si>
    <t xml:space="preserve">fossil fuel</t>
  </si>
  <si>
    <t xml:space="preserve">date</t>
  </si>
  <si>
    <t xml:space="preserve">Mt-C/an</t>
  </si>
  <si>
    <t xml:space="preserve">Emissions anthropiques (Gt-C/an)</t>
  </si>
  <si>
    <t xml:space="preserve">Date</t>
  </si>
  <si>
    <t xml:space="preserve">Emissions anthropiques totales (ppm/an)</t>
  </si>
  <si>
    <t xml:space="preserve">Cumul emissions anthropiques (ppm)</t>
  </si>
  <si>
    <t xml:space="preserve">Cumul emissions anthropiques * 48%  (ppm)</t>
  </si>
  <si>
    <t xml:space="preserve">Origine + 48%* cumul</t>
  </si>
  <si>
    <t xml:space="preserve">[CO2] mesuré à MLO  (ppm)</t>
  </si>
  <si>
    <t xml:space="preserve">Emissions anthropiques réelles (ppm/an)</t>
  </si>
  <si>
    <t xml:space="preserve">Emissions anthropiques fictives 1</t>
  </si>
  <si>
    <t xml:space="preserve">Cumul emissions anthropiques fictives 1 (ppm)</t>
  </si>
  <si>
    <t xml:space="preserve">Cumul émissions anthropiques fictives 1 * 35,5%  (ppm)</t>
  </si>
  <si>
    <t xml:space="preserve">Cumul emissions anthropiques réelles *  48 %  (ppm)</t>
  </si>
  <si>
    <t xml:space="preserve">Origine + 35,5%* cumul fictive 1</t>
  </si>
  <si>
    <t xml:space="preserve">Origine +cumuls *48 %</t>
  </si>
  <si>
    <t xml:space="preserve">Emissions anthropiques fictives 2 (ppm/an)</t>
  </si>
  <si>
    <t xml:space="preserve">Cumul emissions anthropiques fictives 2 (ppm)</t>
  </si>
  <si>
    <t xml:space="preserve">Cumul emissions anthropiques fictives 2  * 85 %  (ppm)</t>
  </si>
  <si>
    <t xml:space="preserve">Cumul emissions anthropiques rélles * 48 %  (ppm)</t>
  </si>
  <si>
    <t xml:space="preserve">Origine + 85 % * cumul   fictive 2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</si>
</sst>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0"/>
    <numFmt numFmtId="166" formatCode="0\ %"/>
    <numFmt numFmtId="167" formatCode="0.00000"/>
    <numFmt numFmtId="168" formatCode="0.0000"/>
    <numFmt numFmtId="169" formatCode="0.00\ %"/>
    <numFmt numFmtId="170" formatCode="#\ %"/>
    <numFmt numFmtId="171" formatCode="0.0\ %"/>
    <numFmt numFmtId="172" formatCode="0"/>
    <numFmt numFmtId="173" formatCode="0.000"/>
  </numFmts>
  <fonts count="4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0000FF"/>
      <name val="Arial"/>
      <family val="2"/>
      <charset val="1"/>
    </font>
    <font>
      <sz val="10"/>
      <color rgb="FFDDDDDD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F10D0C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C9211E"/>
      <name val="Arial"/>
      <family val="2"/>
      <charset val="1"/>
    </font>
    <font>
      <sz val="9"/>
      <color rgb="FFC9211E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sz val="8"/>
      <color rgb="FFC9211E"/>
      <name val="Arial"/>
      <family val="2"/>
      <charset val="1"/>
    </font>
    <font>
      <b val="true"/>
      <sz val="10"/>
      <color rgb="FF999999"/>
      <name val="Arial"/>
      <family val="2"/>
      <charset val="1"/>
    </font>
    <font>
      <sz val="10"/>
      <name val="Arial"/>
      <family val="2"/>
    </font>
    <font>
      <b val="true"/>
      <sz val="11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9"/>
      <name val="Arial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</font>
    <font>
      <sz val="12"/>
      <color rgb="FF000000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0000"/>
      <name val="Calibri"/>
      <family val="2"/>
    </font>
    <font>
      <b val="true"/>
      <sz val="12"/>
      <name val="Arial"/>
      <family val="2"/>
    </font>
    <font>
      <sz val="13"/>
      <name val="Arial"/>
      <family val="2"/>
    </font>
    <font>
      <b val="true"/>
      <sz val="14"/>
      <name val="Arial"/>
      <family val="2"/>
    </font>
    <font>
      <b val="true"/>
      <sz val="20"/>
      <name val="Arial"/>
      <family val="2"/>
    </font>
    <font>
      <b val="true"/>
      <sz val="14"/>
      <color rgb="FF069A2E"/>
      <name val="Arial"/>
      <family val="2"/>
    </font>
    <font>
      <b val="true"/>
      <sz val="16"/>
      <color rgb="FF069A2E"/>
      <name val="Arial"/>
      <family val="2"/>
    </font>
    <font>
      <sz val="18"/>
      <name val="Arial"/>
      <family val="2"/>
    </font>
    <font>
      <b val="true"/>
      <sz val="15"/>
      <name val="Arial"/>
      <family val="2"/>
    </font>
    <font>
      <sz val="14"/>
      <name val="Arial"/>
      <family val="2"/>
    </font>
    <font>
      <b val="true"/>
      <sz val="16"/>
      <name val="Arial"/>
      <family val="2"/>
    </font>
    <font>
      <b val="true"/>
      <sz val="16"/>
      <color rgb="FFFF0000"/>
      <name val="Arial"/>
      <family val="2"/>
      <charset val="1"/>
    </font>
    <font>
      <b val="true"/>
      <sz val="18"/>
      <name val="Arial"/>
      <family val="2"/>
    </font>
    <font>
      <b val="true"/>
      <sz val="14"/>
      <color rgb="FFF10D0C"/>
      <name val="Arial"/>
      <family val="2"/>
    </font>
    <font>
      <b val="true"/>
      <sz val="18"/>
      <color rgb="FFF10D0C"/>
      <name val="Arial"/>
      <family val="2"/>
    </font>
    <font>
      <sz val="16"/>
      <color rgb="FFFF0000"/>
      <name val="Arial"/>
      <family val="2"/>
    </font>
    <font>
      <b val="true"/>
      <sz val="14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rgb="FFEEEEEE"/>
        <bgColor rgb="FFF2F2F2"/>
      </patternFill>
    </fill>
    <fill>
      <patternFill patternType="solid">
        <fgColor rgb="FFFFD7D7"/>
        <bgColor rgb="FFF7D1D5"/>
      </patternFill>
    </fill>
    <fill>
      <patternFill patternType="solid">
        <fgColor rgb="FFF7D1D5"/>
        <bgColor rgb="FFFFD7D7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4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3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1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21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4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4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1" fillId="4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4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5" fillId="5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24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0" fillId="0" borderId="0" xfId="21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25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3" fontId="0" fillId="0" borderId="0" xfId="21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26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6" borderId="0" xfId="21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41" fillId="4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1" fillId="6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5" fillId="6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2" fillId="6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7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Lien hypertexte 3" xfId="20"/>
    <cellStyle name="Normal 3" xfId="21"/>
  </cellStyles>
  <dxfs count="2">
    <dxf>
      <font>
        <color rgb="FF9C0006"/>
      </font>
      <fill>
        <patternFill>
          <bgColor rgb="FFFDEADA"/>
        </patternFill>
      </fill>
    </dxf>
    <dxf>
      <font>
        <color rgb="FF9C0006"/>
      </font>
      <fill>
        <patternFill>
          <bgColor rgb="FFFDEADA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69A2E"/>
      <rgbColor rgb="FF000080"/>
      <rgbColor rgb="FF5EB91E"/>
      <rgbColor rgb="FFBF0041"/>
      <rgbColor rgb="FF158466"/>
      <rgbColor rgb="FFB7B7B7"/>
      <rgbColor rgb="FF77BC65"/>
      <rgbColor rgb="FF9999FF"/>
      <rgbColor rgb="FF993366"/>
      <rgbColor rgb="FFFDEADA"/>
      <rgbColor rgb="FFEEEEEE"/>
      <rgbColor rgb="FF660066"/>
      <rgbColor rgb="FFFF420E"/>
      <rgbColor rgb="FF0066CC"/>
      <rgbColor rgb="FFDDDDDD"/>
      <rgbColor rgb="FF000080"/>
      <rgbColor rgb="FFFF00FF"/>
      <rgbColor rgb="FFFFFF00"/>
      <rgbColor rgb="FF00FFFF"/>
      <rgbColor rgb="FF800080"/>
      <rgbColor rgb="FFF10D0C"/>
      <rgbColor rgb="FF008080"/>
      <rgbColor rgb="FF1216EA"/>
      <rgbColor rgb="FF00CCFF"/>
      <rgbColor rgb="FFF2F2F2"/>
      <rgbColor rgb="FFCCCFAA"/>
      <rgbColor rgb="FFFFD7D7"/>
      <rgbColor rgb="FFB3B3B3"/>
      <rgbColor rgb="FFC1CBA4"/>
      <rgbColor rgb="FFC4BD97"/>
      <rgbColor rgb="FFF7D1D5"/>
      <rgbColor rgb="FF3366FF"/>
      <rgbColor rgb="FF33CCCC"/>
      <rgbColor rgb="FFBBE33D"/>
      <rgbColor rgb="FFFFD320"/>
      <rgbColor rgb="FFFF8000"/>
      <rgbColor rgb="FFED4C05"/>
      <rgbColor rgb="FF666699"/>
      <rgbColor rgb="FF999999"/>
      <rgbColor rgb="FF003366"/>
      <rgbColor rgb="FF00B050"/>
      <rgbColor rgb="FF003300"/>
      <rgbColor rgb="FF333300"/>
      <rgbColor rgb="FFC9211E"/>
      <rgbColor rgb="FF993366"/>
      <rgbColor rgb="FF4B1F6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58883464232647"/>
          <c:y val="0.0430662612262216"/>
          <c:w val="0.910931861600509"/>
          <c:h val="0.8623152535181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'croissance et emissions'!$E$4:$E$4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'croissance et emissions'!$B$5:$B$65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xVal>
          <c:yVal>
            <c:numRef>
              <c:f>'croissance et emissions'!$E$5:$E$65</c:f>
              <c:numCache>
                <c:formatCode>General</c:formatCode>
                <c:ptCount val="61"/>
              </c:numCache>
            </c:numRef>
          </c:yVal>
          <c:smooth val="0"/>
        </c:ser>
        <c:ser>
          <c:idx val="1"/>
          <c:order val="1"/>
          <c:tx>
            <c:strRef>
              <c:f>'croissance et emissions'!$H$4:$H$4</c:f>
              <c:strCache>
                <c:ptCount val="1"/>
                <c:pt idx="0">
                  <c:v>croissance/émissions</c:v>
                </c:pt>
              </c:strCache>
            </c:strRef>
          </c:tx>
          <c:spPr>
            <a:solidFill>
              <a:srgbClr val="1216ea"/>
            </a:solidFill>
            <a:ln w="28800">
              <a:solidFill>
                <a:srgbClr val="1216ea"/>
              </a:solidFill>
              <a:round/>
            </a:ln>
          </c:spPr>
          <c:marker>
            <c:symbol val="circle"/>
            <c:size val="5"/>
            <c:spPr>
              <a:solidFill>
                <a:srgbClr val="1216ea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'croissance et emissions'!$B$5:$B$65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xVal>
          <c:yVal>
            <c:numRef>
              <c:f>'croissance et emissions'!$H$5:$H$65</c:f>
              <c:numCache>
                <c:formatCode>General</c:formatCode>
                <c:ptCount val="61"/>
                <c:pt idx="0">
                  <c:v>0.348301886792453</c:v>
                </c:pt>
                <c:pt idx="1">
                  <c:v>0.392516129032258</c:v>
                </c:pt>
                <c:pt idx="2">
                  <c:v>0.28</c:v>
                </c:pt>
                <c:pt idx="3">
                  <c:v>0.279622641509434</c:v>
                </c:pt>
                <c:pt idx="4">
                  <c:v>0.235925925925926</c:v>
                </c:pt>
                <c:pt idx="5">
                  <c:v>0.526380368098159</c:v>
                </c:pt>
                <c:pt idx="6">
                  <c:v>0.516867469879518</c:v>
                </c:pt>
                <c:pt idx="7">
                  <c:v>0.278245614035088</c:v>
                </c:pt>
                <c:pt idx="8">
                  <c:v>0.433820224719101</c:v>
                </c:pt>
                <c:pt idx="9">
                  <c:v>0.562622950819672</c:v>
                </c:pt>
                <c:pt idx="10">
                  <c:v>0.454329896907216</c:v>
                </c:pt>
                <c:pt idx="11">
                  <c:v>0.2847</c:v>
                </c:pt>
                <c:pt idx="12">
                  <c:v>0.553913043478261</c:v>
                </c:pt>
                <c:pt idx="13">
                  <c:v>0.53214953271028</c:v>
                </c:pt>
                <c:pt idx="14">
                  <c:v>0.250188679245283</c:v>
                </c:pt>
                <c:pt idx="15">
                  <c:v>0.450422535211268</c:v>
                </c:pt>
                <c:pt idx="16">
                  <c:v>0.340810810810811</c:v>
                </c:pt>
                <c:pt idx="17">
                  <c:v>0.656842105263158</c:v>
                </c:pt>
                <c:pt idx="18">
                  <c:v>0.435584415584416</c:v>
                </c:pt>
                <c:pt idx="19">
                  <c:v>0.710297872340426</c:v>
                </c:pt>
                <c:pt idx="20">
                  <c:v>0.57</c:v>
                </c:pt>
                <c:pt idx="21">
                  <c:v>0.384978540772532</c:v>
                </c:pt>
                <c:pt idx="22">
                  <c:v>0.334285714285714</c:v>
                </c:pt>
                <c:pt idx="23">
                  <c:v>0.608135593220339</c:v>
                </c:pt>
                <c:pt idx="24">
                  <c:v>0.386854838709677</c:v>
                </c:pt>
                <c:pt idx="25">
                  <c:v>0.510714285714286</c:v>
                </c:pt>
                <c:pt idx="26">
                  <c:v>0.307734375</c:v>
                </c:pt>
                <c:pt idx="27">
                  <c:v>0.791908396946565</c:v>
                </c:pt>
                <c:pt idx="28">
                  <c:v>0.626888888888889</c:v>
                </c:pt>
                <c:pt idx="29">
                  <c:v>0.417343173431734</c:v>
                </c:pt>
                <c:pt idx="30">
                  <c:v>0.35014598540146</c:v>
                </c:pt>
                <c:pt idx="31">
                  <c:v>0.210431654676259</c:v>
                </c:pt>
                <c:pt idx="32">
                  <c:v>0.209338235294118</c:v>
                </c:pt>
                <c:pt idx="33">
                  <c:v>0.35014598540146</c:v>
                </c:pt>
                <c:pt idx="34">
                  <c:v>0.465214285714286</c:v>
                </c:pt>
                <c:pt idx="35">
                  <c:v>0.544631578947368</c:v>
                </c:pt>
                <c:pt idx="36">
                  <c:v>0.280479452054794</c:v>
                </c:pt>
                <c:pt idx="37">
                  <c:v>0.494083601286174</c:v>
                </c:pt>
                <c:pt idx="38">
                  <c:v>0.753469387755102</c:v>
                </c:pt>
                <c:pt idx="39">
                  <c:v>0.352173913043478</c:v>
                </c:pt>
                <c:pt idx="40">
                  <c:v>0.319207920792079</c:v>
                </c:pt>
                <c:pt idx="41">
                  <c:v>0.479401993355482</c:v>
                </c:pt>
                <c:pt idx="42">
                  <c:v>0.594405144694534</c:v>
                </c:pt>
                <c:pt idx="43">
                  <c:v>0.540547112462006</c:v>
                </c:pt>
                <c:pt idx="44">
                  <c:v>0.362142857142857</c:v>
                </c:pt>
                <c:pt idx="45">
                  <c:v>0.566017699115044</c:v>
                </c:pt>
                <c:pt idx="46">
                  <c:v>0.392215909090909</c:v>
                </c:pt>
                <c:pt idx="47">
                  <c:v>0.469322033898305</c:v>
                </c:pt>
                <c:pt idx="48">
                  <c:v>0.38353591160221</c:v>
                </c:pt>
                <c:pt idx="49">
                  <c:v>0.341385041551246</c:v>
                </c:pt>
                <c:pt idx="50">
                  <c:v>0.502021276595745</c:v>
                </c:pt>
                <c:pt idx="51">
                  <c:v>0.356086956521739</c:v>
                </c:pt>
                <c:pt idx="52">
                  <c:v>0.479540816326531</c:v>
                </c:pt>
                <c:pt idx="53">
                  <c:v>0.486259541984733</c:v>
                </c:pt>
                <c:pt idx="54">
                  <c:v>0.399798994974874</c:v>
                </c:pt>
                <c:pt idx="55">
                  <c:v>0.574328358208955</c:v>
                </c:pt>
                <c:pt idx="56">
                  <c:v>0.561679389312977</c:v>
                </c:pt>
                <c:pt idx="57">
                  <c:v>0.422418136020151</c:v>
                </c:pt>
                <c:pt idx="58">
                  <c:v>0.459850746268657</c:v>
                </c:pt>
                <c:pt idx="59">
                  <c:v>0.480586797066015</c:v>
                </c:pt>
                <c:pt idx="60">
                  <c:v>0.474077922077922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'croissance et emissions'!$K$4:$K$4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b1f6f"/>
            </a:solidFill>
            <a:ln w="28800">
              <a:solidFill>
                <a:srgbClr val="4b1f6f"/>
              </a:solidFill>
              <a:round/>
            </a:ln>
          </c:spPr>
          <c:marker>
            <c:symbol val="circle"/>
            <c:size val="8"/>
            <c:spPr>
              <a:solidFill>
                <a:srgbClr val="4b1f6f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'croissance et emissions'!$B$5:$B$65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xVal>
          <c:yVal>
            <c:numRef>
              <c:f>'croissance et emissions'!$K$5:$K$65</c:f>
              <c:numCache>
                <c:formatCode>General</c:formatCode>
                <c:ptCount val="61"/>
              </c:numCache>
            </c:numRef>
          </c:yVal>
          <c:smooth val="0"/>
        </c:ser>
        <c:ser>
          <c:idx val="3"/>
          <c:order val="3"/>
          <c:tx>
            <c:strRef>
              <c:f>'croissance et emissions'!$L$4:$L$4</c:f>
              <c:strCache>
                <c:ptCount val="1"/>
                <c:pt idx="0">
                  <c:v>croissance/émissions</c:v>
                </c:pt>
              </c:strCache>
            </c:strRef>
          </c:tx>
          <c:spPr>
            <a:solidFill>
              <a:srgbClr val="ff0000"/>
            </a:solidFill>
            <a:ln w="18000">
              <a:solidFill>
                <a:srgbClr val="ff0000"/>
              </a:solidFill>
              <a:round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'croissance et emissions'!$B$5:$B$65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xVal>
          <c:yVal>
            <c:numRef>
              <c:f>'croissance et emissions'!$L$5:$L$65</c:f>
              <c:numCache>
                <c:formatCode>General</c:formatCode>
                <c:ptCount val="61"/>
                <c:pt idx="0">
                  <c:v>0.595483870967742</c:v>
                </c:pt>
                <c:pt idx="1">
                  <c:v>0.647234042553191</c:v>
                </c:pt>
                <c:pt idx="2">
                  <c:v>0.450309278350515</c:v>
                </c:pt>
                <c:pt idx="3">
                  <c:v>0.435882352941176</c:v>
                </c:pt>
                <c:pt idx="4">
                  <c:v>0.353888888888889</c:v>
                </c:pt>
                <c:pt idx="5">
                  <c:v>0.766071428571429</c:v>
                </c:pt>
                <c:pt idx="6">
                  <c:v>0.727118644067797</c:v>
                </c:pt>
                <c:pt idx="7">
                  <c:v>0.39</c:v>
                </c:pt>
                <c:pt idx="8">
                  <c:v>0.60328125</c:v>
                </c:pt>
                <c:pt idx="9">
                  <c:v>0.751532846715328</c:v>
                </c:pt>
                <c:pt idx="10">
                  <c:v>0.59554054054054</c:v>
                </c:pt>
                <c:pt idx="11">
                  <c:v>0.36974025974026</c:v>
                </c:pt>
                <c:pt idx="12">
                  <c:v>0.712173913043478</c:v>
                </c:pt>
                <c:pt idx="13">
                  <c:v>0.669882352941176</c:v>
                </c:pt>
                <c:pt idx="14">
                  <c:v>0.313846153846154</c:v>
                </c:pt>
                <c:pt idx="15">
                  <c:v>0.567692307692308</c:v>
                </c:pt>
                <c:pt idx="16">
                  <c:v>0.42268156424581</c:v>
                </c:pt>
                <c:pt idx="17">
                  <c:v>0.813913043478261</c:v>
                </c:pt>
                <c:pt idx="18">
                  <c:v>0.532380952380952</c:v>
                </c:pt>
                <c:pt idx="19">
                  <c:v>0.856</c:v>
                </c:pt>
                <c:pt idx="20">
                  <c:v>0.691088082901554</c:v>
                </c:pt>
                <c:pt idx="21">
                  <c:v>0.474603174603175</c:v>
                </c:pt>
                <c:pt idx="22">
                  <c:v>0.412941176470588</c:v>
                </c:pt>
                <c:pt idx="23">
                  <c:v>0.763404255319149</c:v>
                </c:pt>
                <c:pt idx="24">
                  <c:v>0.492</c:v>
                </c:pt>
                <c:pt idx="25">
                  <c:v>0.640298507462686</c:v>
                </c:pt>
                <c:pt idx="26">
                  <c:v>0.386176470588235</c:v>
                </c:pt>
                <c:pt idx="27">
                  <c:v>0.983317535545024</c:v>
                </c:pt>
                <c:pt idx="28">
                  <c:v>0.772876712328767</c:v>
                </c:pt>
                <c:pt idx="29">
                  <c:v>0.50945945945946</c:v>
                </c:pt>
                <c:pt idx="30">
                  <c:v>0.4264</c:v>
                </c:pt>
                <c:pt idx="31">
                  <c:v>0.254347826086956</c:v>
                </c:pt>
                <c:pt idx="32">
                  <c:v>0.254196428571429</c:v>
                </c:pt>
                <c:pt idx="33">
                  <c:v>0.424513274336283</c:v>
                </c:pt>
                <c:pt idx="34">
                  <c:v>0.573832599118943</c:v>
                </c:pt>
                <c:pt idx="35">
                  <c:v>0.669051724137931</c:v>
                </c:pt>
                <c:pt idx="36">
                  <c:v>0.342677824267782</c:v>
                </c:pt>
                <c:pt idx="37">
                  <c:v>0.64025</c:v>
                </c:pt>
                <c:pt idx="38">
                  <c:v>0.926861924686192</c:v>
                </c:pt>
                <c:pt idx="39">
                  <c:v>0.43155737704918</c:v>
                </c:pt>
                <c:pt idx="40">
                  <c:v>0.385338645418327</c:v>
                </c:pt>
                <c:pt idx="41">
                  <c:v>0.570355731225297</c:v>
                </c:pt>
                <c:pt idx="42">
                  <c:v>0.713745173745174</c:v>
                </c:pt>
                <c:pt idx="43">
                  <c:v>0.651428571428571</c:v>
                </c:pt>
                <c:pt idx="44">
                  <c:v>0.431489361702128</c:v>
                </c:pt>
                <c:pt idx="45">
                  <c:v>0.657123287671233</c:v>
                </c:pt>
                <c:pt idx="46">
                  <c:v>0.458671096345515</c:v>
                </c:pt>
                <c:pt idx="47">
                  <c:v>0.535935483870968</c:v>
                </c:pt>
                <c:pt idx="48">
                  <c:v>0.439367088607595</c:v>
                </c:pt>
                <c:pt idx="49">
                  <c:v>0.397548387096774</c:v>
                </c:pt>
                <c:pt idx="50">
                  <c:v>0.575487804878049</c:v>
                </c:pt>
                <c:pt idx="51">
                  <c:v>0.386548672566372</c:v>
                </c:pt>
                <c:pt idx="52">
                  <c:v>0.546453488372093</c:v>
                </c:pt>
                <c:pt idx="53">
                  <c:v>0.552312138728324</c:v>
                </c:pt>
                <c:pt idx="54">
                  <c:v>0.455931232091691</c:v>
                </c:pt>
                <c:pt idx="55">
                  <c:v>0.663448275862069</c:v>
                </c:pt>
                <c:pt idx="56">
                  <c:v>0.634310344827586</c:v>
                </c:pt>
                <c:pt idx="57">
                  <c:v>0.473728813559322</c:v>
                </c:pt>
                <c:pt idx="58">
                  <c:v>0.51207756232687</c:v>
                </c:pt>
                <c:pt idx="59">
                  <c:v>0.541487603305785</c:v>
                </c:pt>
                <c:pt idx="60">
                  <c:v>0.529043478260869</c:v>
                </c:pt>
              </c:numCache>
            </c:numRef>
          </c:yVal>
          <c:smooth val="0"/>
        </c:ser>
        <c:axId val="32062209"/>
        <c:axId val="75126915"/>
      </c:scatterChart>
      <c:valAx>
        <c:axId val="32062209"/>
        <c:scaling>
          <c:orientation val="minMax"/>
          <c:max val="2020"/>
          <c:min val="196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5126915"/>
        <c:crosses val="autoZero"/>
        <c:crossBetween val="midCat"/>
      </c:valAx>
      <c:valAx>
        <c:axId val="75126915"/>
        <c:scaling>
          <c:orientation val="minMax"/>
          <c:max val="1.1"/>
          <c:min val="0.1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\ %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2062209"/>
        <c:crosses val="autoZero"/>
        <c:crossBetween val="midCat"/>
        <c:majorUnit val="0.1"/>
      </c:valAx>
      <c:spPr>
        <a:solidFill>
          <a:srgbClr val="eeeeee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37066393931646"/>
          <c:y val="0.0698430651774353"/>
          <c:w val="0.224376731301939"/>
          <c:h val="0.238953693884765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36000">
      <a:solidFill>
        <a:srgbClr val="000000"/>
      </a:solidFill>
      <a:round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Emissions anthropiques totales  (combustibles fossiles + autres) </a:t>
            </a:r>
          </a:p>
        </c:rich>
      </c:tx>
      <c:layout>
        <c:manualLayout>
          <c:xMode val="edge"/>
          <c:yMode val="edge"/>
          <c:x val="0.234640784470682"/>
          <c:y val="0.0176300037411149"/>
        </c:manualLayout>
      </c:layout>
      <c:overlay val="0"/>
      <c:spPr>
        <a:solidFill>
          <a:srgbClr val="f2f2f2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10973250617037"/>
          <c:y val="0.0424148896371119"/>
          <c:w val="0.928156894136482"/>
          <c:h val="0.9067527123082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1'!$D$3:$D$3</c:f>
              <c:strCache>
                <c:ptCount val="1"/>
                <c:pt idx="0">
                  <c:v>Emissions anthropiques (Gt-C/an)</c:v>
                </c:pt>
              </c:strCache>
            </c:strRef>
          </c:tx>
          <c:spPr>
            <a:solidFill>
              <a:srgbClr val="c4bd97"/>
            </a:solidFill>
            <a:ln w="28800">
              <a:solidFill>
                <a:srgbClr val="c4bd97"/>
              </a:solidFill>
              <a:round/>
            </a:ln>
          </c:spPr>
          <c:marker>
            <c:symbol val="circle"/>
            <c:size val="8"/>
            <c:spPr>
              <a:solidFill>
                <a:srgbClr val="c4bd97"/>
              </a:solidFill>
            </c:spPr>
          </c:marker>
          <c:dPt>
            <c:idx val="13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Pt>
            <c:idx val="14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15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16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Pt>
            <c:idx val="18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21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Lbls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4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5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6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1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8440">
                <a:solidFill>
                  <a:srgbClr val="00b050"/>
                </a:solidFill>
                <a:prstDash val="dash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'Emissions fictives 1'!$B$4:$B$43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'Emissions fictives 1'!$D$4:$D$43</c:f>
              <c:numCache>
                <c:formatCode>General</c:formatCode>
                <c:ptCount val="40"/>
                <c:pt idx="0">
                  <c:v>5.97365652213</c:v>
                </c:pt>
                <c:pt idx="1">
                  <c:v>5.81079176009</c:v>
                </c:pt>
                <c:pt idx="2">
                  <c:v>5.76749103471</c:v>
                </c:pt>
                <c:pt idx="3">
                  <c:v>5.82155750287</c:v>
                </c:pt>
                <c:pt idx="4">
                  <c:v>5.99116837621</c:v>
                </c:pt>
                <c:pt idx="5">
                  <c:v>6.20415051631</c:v>
                </c:pt>
                <c:pt idx="6">
                  <c:v>6.29200622978</c:v>
                </c:pt>
                <c:pt idx="7">
                  <c:v>6.49586544935</c:v>
                </c:pt>
                <c:pt idx="8">
                  <c:v>6.74359773139</c:v>
                </c:pt>
                <c:pt idx="9">
                  <c:v>6.84456703271</c:v>
                </c:pt>
                <c:pt idx="10">
                  <c:v>7.00008074586</c:v>
                </c:pt>
                <c:pt idx="11">
                  <c:v>7.14562284972</c:v>
                </c:pt>
                <c:pt idx="12">
                  <c:v>6.92215848723</c:v>
                </c:pt>
                <c:pt idx="13">
                  <c:v>6.99545169069</c:v>
                </c:pt>
                <c:pt idx="14">
                  <c:v>7.04516188455</c:v>
                </c:pt>
                <c:pt idx="15">
                  <c:v>7.195778528</c:v>
                </c:pt>
                <c:pt idx="16">
                  <c:v>7.41742510582</c:v>
                </c:pt>
                <c:pt idx="17">
                  <c:v>7.46069577659</c:v>
                </c:pt>
                <c:pt idx="18">
                  <c:v>7.43632265969</c:v>
                </c:pt>
                <c:pt idx="19">
                  <c:v>7.53468306899</c:v>
                </c:pt>
                <c:pt idx="20">
                  <c:v>7.74686381874</c:v>
                </c:pt>
                <c:pt idx="21">
                  <c:v>7.81260369314</c:v>
                </c:pt>
                <c:pt idx="22">
                  <c:v>7.99116575526</c:v>
                </c:pt>
                <c:pt idx="23">
                  <c:v>8.38129866545</c:v>
                </c:pt>
                <c:pt idx="24">
                  <c:v>8.78045842018</c:v>
                </c:pt>
                <c:pt idx="25">
                  <c:v>9.07049505914</c:v>
                </c:pt>
                <c:pt idx="26">
                  <c:v>9.36769491161</c:v>
                </c:pt>
                <c:pt idx="27">
                  <c:v>9.65121492758</c:v>
                </c:pt>
                <c:pt idx="28">
                  <c:v>9.85234834872</c:v>
                </c:pt>
                <c:pt idx="29">
                  <c:v>9.70374765465</c:v>
                </c:pt>
                <c:pt idx="30">
                  <c:v>10.21808278142</c:v>
                </c:pt>
                <c:pt idx="31">
                  <c:v>10.55044804631</c:v>
                </c:pt>
                <c:pt idx="32">
                  <c:v>10.72019677061</c:v>
                </c:pt>
                <c:pt idx="33">
                  <c:v>10.7902813854</c:v>
                </c:pt>
                <c:pt idx="34">
                  <c:v>10.86973541892</c:v>
                </c:pt>
                <c:pt idx="35">
                  <c:v>10.8588085743</c:v>
                </c:pt>
                <c:pt idx="36">
                  <c:v>10.86219051175</c:v>
                </c:pt>
                <c:pt idx="37">
                  <c:v>11.008972229</c:v>
                </c:pt>
                <c:pt idx="38">
                  <c:v>11.23206174337</c:v>
                </c:pt>
                <c:pt idx="39">
                  <c:v>11.23855310408</c:v>
                </c:pt>
              </c:numCache>
            </c:numRef>
          </c:yVal>
          <c:smooth val="1"/>
        </c:ser>
        <c:axId val="14393650"/>
        <c:axId val="28192234"/>
      </c:scatterChart>
      <c:valAx>
        <c:axId val="14393650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2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8192234"/>
        <c:crosses val="autoZero"/>
        <c:crossBetween val="midCat"/>
      </c:valAx>
      <c:valAx>
        <c:axId val="28192234"/>
        <c:scaling>
          <c:orientation val="minMax"/>
          <c:min val="5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title>
          <c:tx>
            <c:rich>
              <a:bodyPr rot="0"/>
              <a:lstStyle/>
              <a:p>
                <a:pPr>
                  <a:defRPr b="1" lang="en-US" sz="12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200" spc="-1" strike="noStrike">
                    <a:solidFill>
                      <a:srgbClr val="000000"/>
                    </a:solidFill>
                    <a:latin typeface="Calibri"/>
                  </a:rPr>
                  <a:t>Emissions anthropiques (Gt-C/an)</a:t>
                </a:r>
              </a:p>
            </c:rich>
          </c:tx>
          <c:layout>
            <c:manualLayout>
              <c:xMode val="edge"/>
              <c:yMode val="edge"/>
              <c:x val="0.00226802748315656"/>
              <c:y val="0.00607931163486719"/>
            </c:manualLayout>
          </c:layout>
          <c:overlay val="0"/>
          <c:spPr>
            <a:solidFill>
              <a:srgbClr val="f2f2f2"/>
            </a:solidFill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4393650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solidFill>
        <a:srgbClr val="000000"/>
      </a:solidFill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02378333270113"/>
          <c:y val="0.0431290496760259"/>
          <c:w val="0.858703485946213"/>
          <c:h val="0.8600161987041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1'!$F$3:$F$3</c:f>
              <c:strCache>
                <c:ptCount val="1"/>
                <c:pt idx="0">
                  <c:v>Emissions anthropiques réelles (ppm/an)</c:v>
                </c:pt>
              </c:strCache>
            </c:strRef>
          </c:tx>
          <c:spPr>
            <a:solidFill>
              <a:srgbClr val="ff8000"/>
            </a:solidFill>
            <a:ln w="28800">
              <a:solidFill>
                <a:srgbClr val="ff8000"/>
              </a:solidFill>
              <a:round/>
            </a:ln>
          </c:spPr>
          <c:marker>
            <c:symbol val="square"/>
            <c:size val="2"/>
            <c:spPr>
              <a:solidFill>
                <a:srgbClr val="ff800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1'!$I$3:$I$3</c:f>
              <c:strCache>
                <c:ptCount val="1"/>
                <c:pt idx="0">
                  <c:v>Cumul émissions anthropiques fictives 1 * 35,5%  (ppm)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2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1'!$I$4:$I$44</c:f>
              <c:numCache>
                <c:formatCode>General</c:formatCode>
                <c:ptCount val="41"/>
                <c:pt idx="0">
                  <c:v>0</c:v>
                </c:pt>
                <c:pt idx="1">
                  <c:v>1.065</c:v>
                </c:pt>
                <c:pt idx="2">
                  <c:v>2.13</c:v>
                </c:pt>
                <c:pt idx="3">
                  <c:v>3.905</c:v>
                </c:pt>
                <c:pt idx="4">
                  <c:v>5.68</c:v>
                </c:pt>
                <c:pt idx="5">
                  <c:v>7.455</c:v>
                </c:pt>
                <c:pt idx="6">
                  <c:v>9.23</c:v>
                </c:pt>
                <c:pt idx="7">
                  <c:v>11.005</c:v>
                </c:pt>
                <c:pt idx="8">
                  <c:v>12.78</c:v>
                </c:pt>
                <c:pt idx="9">
                  <c:v>14.555</c:v>
                </c:pt>
                <c:pt idx="10">
                  <c:v>16.33</c:v>
                </c:pt>
                <c:pt idx="11">
                  <c:v>17.5725</c:v>
                </c:pt>
                <c:pt idx="12">
                  <c:v>18.9925</c:v>
                </c:pt>
                <c:pt idx="13">
                  <c:v>20.0575</c:v>
                </c:pt>
                <c:pt idx="14">
                  <c:v>21.1225</c:v>
                </c:pt>
                <c:pt idx="15">
                  <c:v>22.8975</c:v>
                </c:pt>
                <c:pt idx="16">
                  <c:v>24.7435</c:v>
                </c:pt>
                <c:pt idx="17">
                  <c:v>26.0925</c:v>
                </c:pt>
                <c:pt idx="18">
                  <c:v>27.5125</c:v>
                </c:pt>
                <c:pt idx="19">
                  <c:v>29.6425</c:v>
                </c:pt>
                <c:pt idx="20">
                  <c:v>30.9915</c:v>
                </c:pt>
                <c:pt idx="21">
                  <c:v>32.4115</c:v>
                </c:pt>
                <c:pt idx="22">
                  <c:v>34.5415</c:v>
                </c:pt>
                <c:pt idx="23">
                  <c:v>35.9615</c:v>
                </c:pt>
                <c:pt idx="24">
                  <c:v>37.7365</c:v>
                </c:pt>
                <c:pt idx="25">
                  <c:v>40.044</c:v>
                </c:pt>
                <c:pt idx="26">
                  <c:v>42.174</c:v>
                </c:pt>
                <c:pt idx="27">
                  <c:v>44.1265</c:v>
                </c:pt>
                <c:pt idx="28">
                  <c:v>46.079</c:v>
                </c:pt>
                <c:pt idx="29">
                  <c:v>48.0315</c:v>
                </c:pt>
                <c:pt idx="30">
                  <c:v>50.0195</c:v>
                </c:pt>
                <c:pt idx="31">
                  <c:v>52.043</c:v>
                </c:pt>
                <c:pt idx="32">
                  <c:v>54.102</c:v>
                </c:pt>
                <c:pt idx="33">
                  <c:v>56.4095</c:v>
                </c:pt>
                <c:pt idx="34">
                  <c:v>58.5395</c:v>
                </c:pt>
                <c:pt idx="35">
                  <c:v>61.3795</c:v>
                </c:pt>
                <c:pt idx="36">
                  <c:v>63.687</c:v>
                </c:pt>
                <c:pt idx="37">
                  <c:v>66.172</c:v>
                </c:pt>
                <c:pt idx="38">
                  <c:v>69.012</c:v>
                </c:pt>
                <c:pt idx="39">
                  <c:v>71.852</c:v>
                </c:pt>
                <c:pt idx="40">
                  <c:v>74.692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fictives 1'!$K$3:$K$3</c:f>
              <c:strCache>
                <c:ptCount val="1"/>
                <c:pt idx="0">
                  <c:v>Origine + 35,5%* cumul fictive 1</c:v>
                </c:pt>
              </c:strCache>
            </c:strRef>
          </c:tx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triangle"/>
            <c:size val="2"/>
            <c:spPr>
              <a:solidFill>
                <a:srgbClr val="15846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1'!$K$4:$K$44</c:f>
              <c:numCache>
                <c:formatCode>General</c:formatCode>
                <c:ptCount val="41"/>
                <c:pt idx="0">
                  <c:v>339</c:v>
                </c:pt>
                <c:pt idx="1">
                  <c:v>340.065</c:v>
                </c:pt>
                <c:pt idx="2">
                  <c:v>341.13</c:v>
                </c:pt>
                <c:pt idx="3">
                  <c:v>342.905</c:v>
                </c:pt>
                <c:pt idx="4">
                  <c:v>344.68</c:v>
                </c:pt>
                <c:pt idx="5">
                  <c:v>346.455</c:v>
                </c:pt>
                <c:pt idx="6">
                  <c:v>348.23</c:v>
                </c:pt>
                <c:pt idx="7">
                  <c:v>350.005</c:v>
                </c:pt>
                <c:pt idx="8">
                  <c:v>351.78</c:v>
                </c:pt>
                <c:pt idx="9">
                  <c:v>353.555</c:v>
                </c:pt>
                <c:pt idx="10">
                  <c:v>355.33</c:v>
                </c:pt>
                <c:pt idx="11">
                  <c:v>356.5725</c:v>
                </c:pt>
                <c:pt idx="12">
                  <c:v>357.9925</c:v>
                </c:pt>
                <c:pt idx="13">
                  <c:v>359.0575</c:v>
                </c:pt>
                <c:pt idx="14">
                  <c:v>360.1225</c:v>
                </c:pt>
                <c:pt idx="15">
                  <c:v>361.8975</c:v>
                </c:pt>
                <c:pt idx="16">
                  <c:v>363.7435</c:v>
                </c:pt>
                <c:pt idx="17">
                  <c:v>365.0925</c:v>
                </c:pt>
                <c:pt idx="18">
                  <c:v>366.5125</c:v>
                </c:pt>
                <c:pt idx="19">
                  <c:v>368.6425</c:v>
                </c:pt>
                <c:pt idx="20">
                  <c:v>369.9915</c:v>
                </c:pt>
                <c:pt idx="21">
                  <c:v>371.4115</c:v>
                </c:pt>
                <c:pt idx="22">
                  <c:v>373.5415</c:v>
                </c:pt>
                <c:pt idx="23">
                  <c:v>374.9615</c:v>
                </c:pt>
                <c:pt idx="24">
                  <c:v>376.7365</c:v>
                </c:pt>
                <c:pt idx="25">
                  <c:v>379.044</c:v>
                </c:pt>
                <c:pt idx="26">
                  <c:v>381.174</c:v>
                </c:pt>
                <c:pt idx="27">
                  <c:v>383.1265</c:v>
                </c:pt>
                <c:pt idx="28">
                  <c:v>385.079</c:v>
                </c:pt>
                <c:pt idx="29">
                  <c:v>387.0315</c:v>
                </c:pt>
                <c:pt idx="30">
                  <c:v>389.0195</c:v>
                </c:pt>
                <c:pt idx="31">
                  <c:v>391.043</c:v>
                </c:pt>
                <c:pt idx="32">
                  <c:v>393.102</c:v>
                </c:pt>
                <c:pt idx="33">
                  <c:v>395.4095</c:v>
                </c:pt>
                <c:pt idx="34">
                  <c:v>397.5395</c:v>
                </c:pt>
                <c:pt idx="35">
                  <c:v>400.3795</c:v>
                </c:pt>
                <c:pt idx="36">
                  <c:v>402.687</c:v>
                </c:pt>
                <c:pt idx="37">
                  <c:v>405.172</c:v>
                </c:pt>
                <c:pt idx="38">
                  <c:v>408.012</c:v>
                </c:pt>
                <c:pt idx="39">
                  <c:v>410.852</c:v>
                </c:pt>
                <c:pt idx="40">
                  <c:v>413.692</c:v>
                </c:pt>
              </c:numCache>
            </c:numRef>
          </c:yVal>
          <c:smooth val="0"/>
        </c:ser>
        <c:axId val="38655531"/>
        <c:axId val="68373950"/>
      </c:scatterChart>
      <c:valAx>
        <c:axId val="38655531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68373950"/>
        <c:crosses val="autoZero"/>
        <c:crossBetween val="midCat"/>
      </c:valAx>
      <c:valAx>
        <c:axId val="6837395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38655531"/>
        <c:crosses val="autoZero"/>
        <c:crossBetween val="midCat"/>
        <c:majorUnit val="20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24610379785142"/>
          <c:y val="0.296560543851383"/>
          <c:w val="0.472593153016834"/>
          <c:h val="0.191572428648358"/>
        </c:manualLayout>
      </c:layout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0" sz="13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93504006128898"/>
          <c:y val="0.0142132988768512"/>
          <c:w val="0.878411593832796"/>
          <c:h val="0.8858960341914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1'!$F$3:$F$3</c:f>
              <c:strCache>
                <c:ptCount val="1"/>
                <c:pt idx="0">
                  <c:v>Emissions anthropiques réelles (ppm/an)</c:v>
                </c:pt>
              </c:strCache>
            </c:strRef>
          </c:tx>
          <c:spPr>
            <a:solidFill>
              <a:srgbClr val="bbe33d"/>
            </a:solidFill>
            <a:ln w="28800">
              <a:solidFill>
                <a:srgbClr val="bbe33d"/>
              </a:solidFill>
              <a:round/>
            </a:ln>
          </c:spPr>
          <c:marker>
            <c:symbol val="square"/>
            <c:size val="6"/>
            <c:spPr>
              <a:solidFill>
                <a:srgbClr val="bbe33d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1'!$H$3:$H$3</c:f>
              <c:strCache>
                <c:ptCount val="1"/>
                <c:pt idx="0">
                  <c:v>Cumul emissions anthropiques fictives 1 (ppm)</c:v>
                </c:pt>
              </c:strCache>
            </c:strRef>
          </c:tx>
          <c:spPr>
            <a:solidFill>
              <a:srgbClr val="5eb91e"/>
            </a:solidFill>
            <a:ln w="28800">
              <a:solidFill>
                <a:srgbClr val="5eb91e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1'!$H$4:$H$44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38</c:v>
                </c:pt>
                <c:pt idx="9">
                  <c:v>43</c:v>
                </c:pt>
                <c:pt idx="10">
                  <c:v>46.5</c:v>
                </c:pt>
                <c:pt idx="11">
                  <c:v>50.5</c:v>
                </c:pt>
                <c:pt idx="12">
                  <c:v>53.5</c:v>
                </c:pt>
                <c:pt idx="13">
                  <c:v>56.5</c:v>
                </c:pt>
                <c:pt idx="14">
                  <c:v>61.5</c:v>
                </c:pt>
                <c:pt idx="15">
                  <c:v>66.7</c:v>
                </c:pt>
                <c:pt idx="16">
                  <c:v>70.5</c:v>
                </c:pt>
                <c:pt idx="17">
                  <c:v>74.5</c:v>
                </c:pt>
                <c:pt idx="18">
                  <c:v>80.5</c:v>
                </c:pt>
                <c:pt idx="19">
                  <c:v>84.3</c:v>
                </c:pt>
                <c:pt idx="20">
                  <c:v>88.3</c:v>
                </c:pt>
                <c:pt idx="21">
                  <c:v>94.3</c:v>
                </c:pt>
                <c:pt idx="22">
                  <c:v>98.3</c:v>
                </c:pt>
                <c:pt idx="23">
                  <c:v>103.3</c:v>
                </c:pt>
                <c:pt idx="24">
                  <c:v>109.8</c:v>
                </c:pt>
                <c:pt idx="25">
                  <c:v>115.8</c:v>
                </c:pt>
                <c:pt idx="26">
                  <c:v>121.3</c:v>
                </c:pt>
                <c:pt idx="27">
                  <c:v>126.8</c:v>
                </c:pt>
                <c:pt idx="28">
                  <c:v>132.3</c:v>
                </c:pt>
                <c:pt idx="29">
                  <c:v>137.9</c:v>
                </c:pt>
                <c:pt idx="30">
                  <c:v>143.6</c:v>
                </c:pt>
                <c:pt idx="31">
                  <c:v>149.4</c:v>
                </c:pt>
                <c:pt idx="32">
                  <c:v>155.9</c:v>
                </c:pt>
                <c:pt idx="33">
                  <c:v>161.9</c:v>
                </c:pt>
                <c:pt idx="34">
                  <c:v>169.9</c:v>
                </c:pt>
                <c:pt idx="35">
                  <c:v>176.4</c:v>
                </c:pt>
                <c:pt idx="36">
                  <c:v>183.4</c:v>
                </c:pt>
                <c:pt idx="37">
                  <c:v>191.4</c:v>
                </c:pt>
                <c:pt idx="38">
                  <c:v>199.4</c:v>
                </c:pt>
                <c:pt idx="39">
                  <c:v>207.4</c:v>
                </c:pt>
                <c:pt idx="40">
                  <c:v>215.4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fictives 1'!$I$3:$I$3</c:f>
              <c:strCache>
                <c:ptCount val="1"/>
                <c:pt idx="0">
                  <c:v>Cumul émissions anthropiques fictives 1 * 35,5%  (ppm)</c:v>
                </c:pt>
              </c:strCache>
            </c:strRef>
          </c:tx>
          <c:spPr>
            <a:solidFill>
              <a:srgbClr val="069a2e"/>
            </a:solidFill>
            <a:ln w="28800">
              <a:solidFill>
                <a:srgbClr val="069a2e"/>
              </a:solidFill>
              <a:round/>
            </a:ln>
          </c:spPr>
          <c:marker>
            <c:symbol val="diamond"/>
            <c:size val="2"/>
            <c:spPr>
              <a:solidFill>
                <a:srgbClr val="069a2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1'!$I$4:$I$44</c:f>
              <c:numCache>
                <c:formatCode>General</c:formatCode>
                <c:ptCount val="41"/>
                <c:pt idx="0">
                  <c:v>0</c:v>
                </c:pt>
                <c:pt idx="1">
                  <c:v>1.065</c:v>
                </c:pt>
                <c:pt idx="2">
                  <c:v>2.13</c:v>
                </c:pt>
                <c:pt idx="3">
                  <c:v>3.905</c:v>
                </c:pt>
                <c:pt idx="4">
                  <c:v>5.68</c:v>
                </c:pt>
                <c:pt idx="5">
                  <c:v>7.455</c:v>
                </c:pt>
                <c:pt idx="6">
                  <c:v>9.23</c:v>
                </c:pt>
                <c:pt idx="7">
                  <c:v>11.005</c:v>
                </c:pt>
                <c:pt idx="8">
                  <c:v>12.78</c:v>
                </c:pt>
                <c:pt idx="9">
                  <c:v>14.555</c:v>
                </c:pt>
                <c:pt idx="10">
                  <c:v>16.33</c:v>
                </c:pt>
                <c:pt idx="11">
                  <c:v>17.5725</c:v>
                </c:pt>
                <c:pt idx="12">
                  <c:v>18.9925</c:v>
                </c:pt>
                <c:pt idx="13">
                  <c:v>20.0575</c:v>
                </c:pt>
                <c:pt idx="14">
                  <c:v>21.1225</c:v>
                </c:pt>
                <c:pt idx="15">
                  <c:v>22.8975</c:v>
                </c:pt>
                <c:pt idx="16">
                  <c:v>24.7435</c:v>
                </c:pt>
                <c:pt idx="17">
                  <c:v>26.0925</c:v>
                </c:pt>
                <c:pt idx="18">
                  <c:v>27.5125</c:v>
                </c:pt>
                <c:pt idx="19">
                  <c:v>29.6425</c:v>
                </c:pt>
                <c:pt idx="20">
                  <c:v>30.9915</c:v>
                </c:pt>
                <c:pt idx="21">
                  <c:v>32.4115</c:v>
                </c:pt>
                <c:pt idx="22">
                  <c:v>34.5415</c:v>
                </c:pt>
                <c:pt idx="23">
                  <c:v>35.9615</c:v>
                </c:pt>
                <c:pt idx="24">
                  <c:v>37.7365</c:v>
                </c:pt>
                <c:pt idx="25">
                  <c:v>40.044</c:v>
                </c:pt>
                <c:pt idx="26">
                  <c:v>42.174</c:v>
                </c:pt>
                <c:pt idx="27">
                  <c:v>44.1265</c:v>
                </c:pt>
                <c:pt idx="28">
                  <c:v>46.079</c:v>
                </c:pt>
                <c:pt idx="29">
                  <c:v>48.0315</c:v>
                </c:pt>
                <c:pt idx="30">
                  <c:v>50.0195</c:v>
                </c:pt>
                <c:pt idx="31">
                  <c:v>52.043</c:v>
                </c:pt>
                <c:pt idx="32">
                  <c:v>54.102</c:v>
                </c:pt>
                <c:pt idx="33">
                  <c:v>56.4095</c:v>
                </c:pt>
                <c:pt idx="34">
                  <c:v>58.5395</c:v>
                </c:pt>
                <c:pt idx="35">
                  <c:v>61.3795</c:v>
                </c:pt>
                <c:pt idx="36">
                  <c:v>63.687</c:v>
                </c:pt>
                <c:pt idx="37">
                  <c:v>66.172</c:v>
                </c:pt>
                <c:pt idx="38">
                  <c:v>69.012</c:v>
                </c:pt>
                <c:pt idx="39">
                  <c:v>71.852</c:v>
                </c:pt>
                <c:pt idx="40">
                  <c:v>74.692</c:v>
                </c:pt>
              </c:numCache>
            </c:numRef>
          </c:yVal>
          <c:smooth val="0"/>
        </c:ser>
        <c:axId val="38334914"/>
        <c:axId val="31330658"/>
      </c:scatterChart>
      <c:valAx>
        <c:axId val="38334914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1" sz="2000" spc="-1" strike="noStrike">
                    <a:latin typeface="Arial"/>
                  </a:defRPr>
                </a:pPr>
                <a:r>
                  <a:rPr b="1" sz="2000" spc="-1" strike="noStrike">
                    <a:latin typeface="Arial"/>
                  </a:rPr>
                  <a:t>Date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latin typeface="Arial"/>
              </a:defRPr>
            </a:pPr>
          </a:p>
        </c:txPr>
        <c:crossAx val="31330658"/>
        <c:crosses val="autoZero"/>
        <c:crossBetween val="midCat"/>
      </c:valAx>
      <c:valAx>
        <c:axId val="31330658"/>
        <c:scaling>
          <c:orientation val="minMax"/>
          <c:max val="75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600" spc="-1" strike="noStrike">
                    <a:solidFill>
                      <a:srgbClr val="069a2e"/>
                    </a:solidFill>
                    <a:latin typeface="Arial"/>
                  </a:defRPr>
                </a:pPr>
                <a:r>
                  <a:rPr b="1" sz="1600" spc="-1" strike="noStrike">
                    <a:solidFill>
                      <a:srgbClr val="069a2e"/>
                    </a:solidFill>
                    <a:latin typeface="Arial"/>
                  </a:rPr>
                  <a:t>Cumuls (ppm)</a:t>
                </a:r>
              </a:p>
            </c:rich>
          </c:tx>
          <c:layout>
            <c:manualLayout>
              <c:xMode val="edge"/>
              <c:yMode val="edge"/>
              <c:x val="0.955246273182877"/>
              <c:y val="0.33053374416062"/>
            </c:manualLayout>
          </c:layout>
          <c:overlay val="0"/>
          <c:spPr>
            <a:solidFill>
              <a:srgbClr val="eeeeee"/>
            </a:solidFill>
            <a:ln w="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solidFill>
                  <a:srgbClr val="069a2e"/>
                </a:solidFill>
                <a:latin typeface="Arial"/>
              </a:defRPr>
            </a:pPr>
          </a:p>
        </c:txPr>
        <c:crossAx val="38334914"/>
        <c:crosses val="max"/>
        <c:crossBetween val="midCat"/>
        <c:maj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30145185939888"/>
          <c:y val="0.658945488815039"/>
          <c:w val="0.477027414270704"/>
          <c:h val="0.191617063492063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8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07565446631108"/>
          <c:y val="0.0430181283684468"/>
          <c:w val="0.875973269572681"/>
          <c:h val="0.813424791768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1'!$F$3:$F$3</c:f>
              <c:strCache>
                <c:ptCount val="1"/>
                <c:pt idx="0">
                  <c:v>Emissions anthropiques réelles (ppm/an)</c:v>
                </c:pt>
              </c:strCache>
            </c:strRef>
          </c:tx>
          <c:spPr>
            <a:solidFill>
              <a:srgbClr val="bbe33d"/>
            </a:solidFill>
            <a:ln w="28800">
              <a:solidFill>
                <a:srgbClr val="bbe33d"/>
              </a:solidFill>
              <a:round/>
            </a:ln>
          </c:spPr>
          <c:marker>
            <c:symbol val="circle"/>
            <c:size val="5"/>
            <c:spPr>
              <a:solidFill>
                <a:srgbClr val="bbe33d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1'!$G$3:$G$3</c:f>
              <c:strCache>
                <c:ptCount val="1"/>
                <c:pt idx="0">
                  <c:v>Emissions anthropiques fictives 1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1'!$G$4:$G$44</c:f>
              <c:numCache>
                <c:formatCode>General</c:formatCode>
                <c:ptCount val="41"/>
                <c:pt idx="0">
                  <c:v>30</c:v>
                </c:pt>
                <c:pt idx="1">
                  <c:v>30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35</c:v>
                </c:pt>
                <c:pt idx="11">
                  <c:v>40</c:v>
                </c:pt>
                <c:pt idx="12">
                  <c:v>30</c:v>
                </c:pt>
                <c:pt idx="13">
                  <c:v>30</c:v>
                </c:pt>
                <c:pt idx="14">
                  <c:v>50</c:v>
                </c:pt>
                <c:pt idx="15">
                  <c:v>52</c:v>
                </c:pt>
                <c:pt idx="16">
                  <c:v>38</c:v>
                </c:pt>
                <c:pt idx="17">
                  <c:v>40</c:v>
                </c:pt>
                <c:pt idx="18">
                  <c:v>60</c:v>
                </c:pt>
                <c:pt idx="19">
                  <c:v>38</c:v>
                </c:pt>
                <c:pt idx="20">
                  <c:v>40</c:v>
                </c:pt>
                <c:pt idx="21">
                  <c:v>60</c:v>
                </c:pt>
                <c:pt idx="22">
                  <c:v>40</c:v>
                </c:pt>
                <c:pt idx="23">
                  <c:v>50</c:v>
                </c:pt>
                <c:pt idx="24">
                  <c:v>65</c:v>
                </c:pt>
                <c:pt idx="25">
                  <c:v>60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56</c:v>
                </c:pt>
                <c:pt idx="30">
                  <c:v>57</c:v>
                </c:pt>
                <c:pt idx="31">
                  <c:v>58</c:v>
                </c:pt>
                <c:pt idx="32">
                  <c:v>65</c:v>
                </c:pt>
                <c:pt idx="33">
                  <c:v>60</c:v>
                </c:pt>
                <c:pt idx="34">
                  <c:v>80</c:v>
                </c:pt>
                <c:pt idx="35">
                  <c:v>65</c:v>
                </c:pt>
                <c:pt idx="36">
                  <c:v>70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fictives 1'!$H$3:$H$3</c:f>
              <c:strCache>
                <c:ptCount val="1"/>
                <c:pt idx="0">
                  <c:v>Cumul emissions anthropiques fictives 1 (ppm)</c:v>
                </c:pt>
              </c:strCache>
            </c:strRef>
          </c:tx>
          <c:spPr>
            <a:solidFill>
              <a:srgbClr val="ed4c05"/>
            </a:solidFill>
            <a:ln w="28800">
              <a:solidFill>
                <a:srgbClr val="ed4c05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1'!$H$4:$H$44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38</c:v>
                </c:pt>
                <c:pt idx="9">
                  <c:v>43</c:v>
                </c:pt>
                <c:pt idx="10">
                  <c:v>46.5</c:v>
                </c:pt>
                <c:pt idx="11">
                  <c:v>50.5</c:v>
                </c:pt>
                <c:pt idx="12">
                  <c:v>53.5</c:v>
                </c:pt>
                <c:pt idx="13">
                  <c:v>56.5</c:v>
                </c:pt>
                <c:pt idx="14">
                  <c:v>61.5</c:v>
                </c:pt>
                <c:pt idx="15">
                  <c:v>66.7</c:v>
                </c:pt>
                <c:pt idx="16">
                  <c:v>70.5</c:v>
                </c:pt>
                <c:pt idx="17">
                  <c:v>74.5</c:v>
                </c:pt>
                <c:pt idx="18">
                  <c:v>80.5</c:v>
                </c:pt>
                <c:pt idx="19">
                  <c:v>84.3</c:v>
                </c:pt>
                <c:pt idx="20">
                  <c:v>88.3</c:v>
                </c:pt>
                <c:pt idx="21">
                  <c:v>94.3</c:v>
                </c:pt>
                <c:pt idx="22">
                  <c:v>98.3</c:v>
                </c:pt>
                <c:pt idx="23">
                  <c:v>103.3</c:v>
                </c:pt>
                <c:pt idx="24">
                  <c:v>109.8</c:v>
                </c:pt>
                <c:pt idx="25">
                  <c:v>115.8</c:v>
                </c:pt>
                <c:pt idx="26">
                  <c:v>121.3</c:v>
                </c:pt>
                <c:pt idx="27">
                  <c:v>126.8</c:v>
                </c:pt>
                <c:pt idx="28">
                  <c:v>132.3</c:v>
                </c:pt>
                <c:pt idx="29">
                  <c:v>137.9</c:v>
                </c:pt>
                <c:pt idx="30">
                  <c:v>143.6</c:v>
                </c:pt>
                <c:pt idx="31">
                  <c:v>149.4</c:v>
                </c:pt>
                <c:pt idx="32">
                  <c:v>155.9</c:v>
                </c:pt>
                <c:pt idx="33">
                  <c:v>161.9</c:v>
                </c:pt>
                <c:pt idx="34">
                  <c:v>169.9</c:v>
                </c:pt>
                <c:pt idx="35">
                  <c:v>176.4</c:v>
                </c:pt>
                <c:pt idx="36">
                  <c:v>183.4</c:v>
                </c:pt>
                <c:pt idx="37">
                  <c:v>191.4</c:v>
                </c:pt>
                <c:pt idx="38">
                  <c:v>199.4</c:v>
                </c:pt>
                <c:pt idx="39">
                  <c:v>207.4</c:v>
                </c:pt>
                <c:pt idx="40">
                  <c:v>215.4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'Emissions fictives 1'!$I$3:$I$3</c:f>
              <c:strCache>
                <c:ptCount val="1"/>
                <c:pt idx="0">
                  <c:v>Cumul émissions anthropiques fictives 1 * 35,5%  (ppm)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triangle"/>
            <c:size val="2"/>
            <c:spPr>
              <a:solidFill>
                <a:srgbClr val="ff000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1'!$I$4:$I$44</c:f>
              <c:numCache>
                <c:formatCode>General</c:formatCode>
                <c:ptCount val="41"/>
                <c:pt idx="0">
                  <c:v>0</c:v>
                </c:pt>
                <c:pt idx="1">
                  <c:v>1.065</c:v>
                </c:pt>
                <c:pt idx="2">
                  <c:v>2.13</c:v>
                </c:pt>
                <c:pt idx="3">
                  <c:v>3.905</c:v>
                </c:pt>
                <c:pt idx="4">
                  <c:v>5.68</c:v>
                </c:pt>
                <c:pt idx="5">
                  <c:v>7.455</c:v>
                </c:pt>
                <c:pt idx="6">
                  <c:v>9.23</c:v>
                </c:pt>
                <c:pt idx="7">
                  <c:v>11.005</c:v>
                </c:pt>
                <c:pt idx="8">
                  <c:v>12.78</c:v>
                </c:pt>
                <c:pt idx="9">
                  <c:v>14.555</c:v>
                </c:pt>
                <c:pt idx="10">
                  <c:v>16.33</c:v>
                </c:pt>
                <c:pt idx="11">
                  <c:v>17.5725</c:v>
                </c:pt>
                <c:pt idx="12">
                  <c:v>18.9925</c:v>
                </c:pt>
                <c:pt idx="13">
                  <c:v>20.0575</c:v>
                </c:pt>
                <c:pt idx="14">
                  <c:v>21.1225</c:v>
                </c:pt>
                <c:pt idx="15">
                  <c:v>22.8975</c:v>
                </c:pt>
                <c:pt idx="16">
                  <c:v>24.7435</c:v>
                </c:pt>
                <c:pt idx="17">
                  <c:v>26.0925</c:v>
                </c:pt>
                <c:pt idx="18">
                  <c:v>27.5125</c:v>
                </c:pt>
                <c:pt idx="19">
                  <c:v>29.6425</c:v>
                </c:pt>
                <c:pt idx="20">
                  <c:v>30.9915</c:v>
                </c:pt>
                <c:pt idx="21">
                  <c:v>32.4115</c:v>
                </c:pt>
                <c:pt idx="22">
                  <c:v>34.5415</c:v>
                </c:pt>
                <c:pt idx="23">
                  <c:v>35.9615</c:v>
                </c:pt>
                <c:pt idx="24">
                  <c:v>37.7365</c:v>
                </c:pt>
                <c:pt idx="25">
                  <c:v>40.044</c:v>
                </c:pt>
                <c:pt idx="26">
                  <c:v>42.174</c:v>
                </c:pt>
                <c:pt idx="27">
                  <c:v>44.1265</c:v>
                </c:pt>
                <c:pt idx="28">
                  <c:v>46.079</c:v>
                </c:pt>
                <c:pt idx="29">
                  <c:v>48.0315</c:v>
                </c:pt>
                <c:pt idx="30">
                  <c:v>50.0195</c:v>
                </c:pt>
                <c:pt idx="31">
                  <c:v>52.043</c:v>
                </c:pt>
                <c:pt idx="32">
                  <c:v>54.102</c:v>
                </c:pt>
                <c:pt idx="33">
                  <c:v>56.4095</c:v>
                </c:pt>
                <c:pt idx="34">
                  <c:v>58.5395</c:v>
                </c:pt>
                <c:pt idx="35">
                  <c:v>61.3795</c:v>
                </c:pt>
                <c:pt idx="36">
                  <c:v>63.687</c:v>
                </c:pt>
                <c:pt idx="37">
                  <c:v>66.172</c:v>
                </c:pt>
                <c:pt idx="38">
                  <c:v>69.012</c:v>
                </c:pt>
                <c:pt idx="39">
                  <c:v>71.852</c:v>
                </c:pt>
                <c:pt idx="40">
                  <c:v>74.692</c:v>
                </c:pt>
              </c:numCache>
            </c:numRef>
          </c:yVal>
          <c:smooth val="0"/>
        </c:ser>
        <c:axId val="62434260"/>
        <c:axId val="37091945"/>
      </c:scatterChart>
      <c:valAx>
        <c:axId val="62434260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7091945"/>
        <c:crosses val="autoZero"/>
        <c:crossBetween val="midCat"/>
      </c:valAx>
      <c:valAx>
        <c:axId val="37091945"/>
        <c:scaling>
          <c:orientation val="minMax"/>
          <c:max val="75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high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600" spc="-1" strike="noStrike">
                <a:solidFill>
                  <a:srgbClr val="ff0000"/>
                </a:solidFill>
                <a:latin typeface="Arial"/>
              </a:defRPr>
            </a:pPr>
          </a:p>
        </c:txPr>
        <c:crossAx val="62434260"/>
        <c:crosses val="autoZero"/>
        <c:crossBetween val="midCat"/>
        <c:majorUnit val="10"/>
        <c:min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192642577274706"/>
          <c:y val="0.0475684966130826"/>
          <c:w val="0.893665650848933"/>
          <c:h val="0.8678091194014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2'!$F$3:$F$3</c:f>
              <c:strCache>
                <c:ptCount val="1"/>
                <c:pt idx="0">
                  <c:v>Emissions anthropiques réelles (ppm/an)</c:v>
                </c:pt>
              </c:strCache>
            </c:strRef>
          </c:tx>
          <c:spPr>
            <a:solidFill>
              <a:srgbClr val="cccfaa"/>
            </a:solidFill>
            <a:ln w="28800">
              <a:solidFill>
                <a:srgbClr val="cccfaa"/>
              </a:solidFill>
              <a:round/>
            </a:ln>
          </c:spPr>
          <c:marker>
            <c:symbol val="circle"/>
            <c:size val="11"/>
            <c:spPr>
              <a:solidFill>
                <a:srgbClr val="cccfaa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2'!$E$4:$E$44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2'!$F$4:$F$44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2'!$G$3:$G$3</c:f>
              <c:strCache>
                <c:ptCount val="1"/>
                <c:pt idx="0">
                  <c:v>Emissions anthropiques fictives 2 (ppm/an)</c:v>
                </c:pt>
              </c:strCache>
            </c:strRef>
          </c:tx>
          <c:spPr>
            <a:solidFill>
              <a:srgbClr val="bf0041"/>
            </a:solidFill>
            <a:ln w="43200">
              <a:solidFill>
                <a:srgbClr val="bf0041"/>
              </a:solidFill>
              <a:round/>
            </a:ln>
          </c:spPr>
          <c:marker>
            <c:symbol val="circle"/>
            <c:size val="8"/>
            <c:spPr>
              <a:solidFill>
                <a:srgbClr val="bf0041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2'!$E$4:$E$44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2'!$G$4:$G$44</c:f>
              <c:numCache>
                <c:formatCode>General</c:formatCode>
                <c:ptCount val="41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15</c:v>
                </c:pt>
                <c:pt idx="13">
                  <c:v>8</c:v>
                </c:pt>
                <c:pt idx="14">
                  <c:v>18</c:v>
                </c:pt>
                <c:pt idx="15">
                  <c:v>20</c:v>
                </c:pt>
                <c:pt idx="16">
                  <c:v>20</c:v>
                </c:pt>
                <c:pt idx="17">
                  <c:v>22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24</c:v>
                </c:pt>
                <c:pt idx="22">
                  <c:v>25</c:v>
                </c:pt>
                <c:pt idx="23">
                  <c:v>32</c:v>
                </c:pt>
                <c:pt idx="24">
                  <c:v>25</c:v>
                </c:pt>
                <c:pt idx="25">
                  <c:v>24</c:v>
                </c:pt>
                <c:pt idx="26">
                  <c:v>25</c:v>
                </c:pt>
                <c:pt idx="27">
                  <c:v>22</c:v>
                </c:pt>
                <c:pt idx="28">
                  <c:v>26</c:v>
                </c:pt>
                <c:pt idx="29">
                  <c:v>25</c:v>
                </c:pt>
                <c:pt idx="30">
                  <c:v>24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28</c:v>
                </c:pt>
                <c:pt idx="35">
                  <c:v>32</c:v>
                </c:pt>
                <c:pt idx="36">
                  <c:v>37</c:v>
                </c:pt>
                <c:pt idx="37">
                  <c:v>29</c:v>
                </c:pt>
                <c:pt idx="38">
                  <c:v>30</c:v>
                </c:pt>
                <c:pt idx="39">
                  <c:v>32</c:v>
                </c:pt>
                <c:pt idx="40">
                  <c:v>30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fictives 2'!$H$3:$H$3</c:f>
              <c:strCache>
                <c:ptCount val="1"/>
                <c:pt idx="0">
                  <c:v>Cumul emissions anthropiques fictives 2 (ppm)</c:v>
                </c:pt>
              </c:strCache>
            </c:strRef>
          </c:tx>
          <c:spPr>
            <a:solidFill>
              <a:srgbClr val="ff0000"/>
            </a:solidFill>
            <a:ln w="14400">
              <a:solidFill>
                <a:srgbClr val="ff000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2'!$E$4:$E$44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2'!$H$4:$H$44</c:f>
              <c:numCache>
                <c:formatCode>General</c:formatCode>
                <c:ptCount val="41"/>
                <c:pt idx="0">
                  <c:v>0</c:v>
                </c:pt>
                <c:pt idx="1">
                  <c:v>1.7</c:v>
                </c:pt>
                <c:pt idx="2">
                  <c:v>3.4</c:v>
                </c:pt>
                <c:pt idx="3">
                  <c:v>5.1</c:v>
                </c:pt>
                <c:pt idx="4">
                  <c:v>6.6</c:v>
                </c:pt>
                <c:pt idx="5">
                  <c:v>8</c:v>
                </c:pt>
                <c:pt idx="6">
                  <c:v>9.9</c:v>
                </c:pt>
                <c:pt idx="7">
                  <c:v>11.9</c:v>
                </c:pt>
                <c:pt idx="8">
                  <c:v>14</c:v>
                </c:pt>
                <c:pt idx="9">
                  <c:v>15.9</c:v>
                </c:pt>
                <c:pt idx="10">
                  <c:v>17.8</c:v>
                </c:pt>
                <c:pt idx="11">
                  <c:v>19.6</c:v>
                </c:pt>
                <c:pt idx="12">
                  <c:v>21.1</c:v>
                </c:pt>
                <c:pt idx="13">
                  <c:v>21.9</c:v>
                </c:pt>
                <c:pt idx="14">
                  <c:v>23.7</c:v>
                </c:pt>
                <c:pt idx="15">
                  <c:v>25.7</c:v>
                </c:pt>
                <c:pt idx="16">
                  <c:v>27.7</c:v>
                </c:pt>
                <c:pt idx="17">
                  <c:v>29.9</c:v>
                </c:pt>
                <c:pt idx="18">
                  <c:v>31.9</c:v>
                </c:pt>
                <c:pt idx="19">
                  <c:v>33.9</c:v>
                </c:pt>
                <c:pt idx="20">
                  <c:v>35.9</c:v>
                </c:pt>
                <c:pt idx="21">
                  <c:v>38.3</c:v>
                </c:pt>
                <c:pt idx="22">
                  <c:v>40.8</c:v>
                </c:pt>
                <c:pt idx="23">
                  <c:v>44</c:v>
                </c:pt>
                <c:pt idx="24">
                  <c:v>46.5</c:v>
                </c:pt>
                <c:pt idx="25">
                  <c:v>48.9</c:v>
                </c:pt>
                <c:pt idx="26">
                  <c:v>51.4</c:v>
                </c:pt>
                <c:pt idx="27">
                  <c:v>53.6</c:v>
                </c:pt>
                <c:pt idx="28">
                  <c:v>56.2</c:v>
                </c:pt>
                <c:pt idx="29">
                  <c:v>58.7</c:v>
                </c:pt>
                <c:pt idx="30">
                  <c:v>61.1</c:v>
                </c:pt>
                <c:pt idx="31">
                  <c:v>63.3</c:v>
                </c:pt>
                <c:pt idx="32">
                  <c:v>65.6</c:v>
                </c:pt>
                <c:pt idx="33">
                  <c:v>68</c:v>
                </c:pt>
                <c:pt idx="34">
                  <c:v>70.8</c:v>
                </c:pt>
                <c:pt idx="35">
                  <c:v>74</c:v>
                </c:pt>
                <c:pt idx="36">
                  <c:v>77.7</c:v>
                </c:pt>
                <c:pt idx="37">
                  <c:v>80.6</c:v>
                </c:pt>
                <c:pt idx="38">
                  <c:v>83.6</c:v>
                </c:pt>
                <c:pt idx="39">
                  <c:v>86.8</c:v>
                </c:pt>
                <c:pt idx="40">
                  <c:v>89.8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'Emissions fictives 2'!$I$3:$I$3</c:f>
              <c:strCache>
                <c:ptCount val="1"/>
                <c:pt idx="0">
                  <c:v>Cumul emissions anthropiques fictives 2  * 85 %  (ppm)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2'!$E$4:$E$44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2'!$I$4:$I$44</c:f>
              <c:numCache>
                <c:formatCode>General</c:formatCode>
                <c:ptCount val="41"/>
                <c:pt idx="0">
                  <c:v>0</c:v>
                </c:pt>
                <c:pt idx="1">
                  <c:v>1.445</c:v>
                </c:pt>
                <c:pt idx="2">
                  <c:v>2.89</c:v>
                </c:pt>
                <c:pt idx="3">
                  <c:v>4.335</c:v>
                </c:pt>
                <c:pt idx="4">
                  <c:v>5.78</c:v>
                </c:pt>
                <c:pt idx="5">
                  <c:v>7.055</c:v>
                </c:pt>
                <c:pt idx="6">
                  <c:v>8.245</c:v>
                </c:pt>
                <c:pt idx="7">
                  <c:v>9.86</c:v>
                </c:pt>
                <c:pt idx="8">
                  <c:v>11.56</c:v>
                </c:pt>
                <c:pt idx="9">
                  <c:v>13.345</c:v>
                </c:pt>
                <c:pt idx="10">
                  <c:v>14.96</c:v>
                </c:pt>
                <c:pt idx="11">
                  <c:v>16.575</c:v>
                </c:pt>
                <c:pt idx="12">
                  <c:v>18.105</c:v>
                </c:pt>
                <c:pt idx="13">
                  <c:v>19.38</c:v>
                </c:pt>
                <c:pt idx="14">
                  <c:v>20.06</c:v>
                </c:pt>
                <c:pt idx="15">
                  <c:v>21.59</c:v>
                </c:pt>
                <c:pt idx="16">
                  <c:v>23.29</c:v>
                </c:pt>
                <c:pt idx="17">
                  <c:v>24.99</c:v>
                </c:pt>
                <c:pt idx="18">
                  <c:v>26.86</c:v>
                </c:pt>
                <c:pt idx="19">
                  <c:v>28.56</c:v>
                </c:pt>
                <c:pt idx="20">
                  <c:v>30.26</c:v>
                </c:pt>
                <c:pt idx="21">
                  <c:v>31.96</c:v>
                </c:pt>
                <c:pt idx="22">
                  <c:v>34</c:v>
                </c:pt>
                <c:pt idx="23">
                  <c:v>36.125</c:v>
                </c:pt>
                <c:pt idx="24">
                  <c:v>38.845</c:v>
                </c:pt>
                <c:pt idx="25">
                  <c:v>40.97</c:v>
                </c:pt>
                <c:pt idx="26">
                  <c:v>43.01</c:v>
                </c:pt>
                <c:pt idx="27">
                  <c:v>45.135</c:v>
                </c:pt>
                <c:pt idx="28">
                  <c:v>47.005</c:v>
                </c:pt>
                <c:pt idx="29">
                  <c:v>49.215</c:v>
                </c:pt>
                <c:pt idx="30">
                  <c:v>51.34</c:v>
                </c:pt>
                <c:pt idx="31">
                  <c:v>53.38</c:v>
                </c:pt>
                <c:pt idx="32">
                  <c:v>55.25</c:v>
                </c:pt>
                <c:pt idx="33">
                  <c:v>57.205</c:v>
                </c:pt>
                <c:pt idx="34">
                  <c:v>59.245</c:v>
                </c:pt>
                <c:pt idx="35">
                  <c:v>61.625</c:v>
                </c:pt>
                <c:pt idx="36">
                  <c:v>64.345</c:v>
                </c:pt>
                <c:pt idx="37">
                  <c:v>67.49</c:v>
                </c:pt>
                <c:pt idx="38">
                  <c:v>69.955</c:v>
                </c:pt>
                <c:pt idx="39">
                  <c:v>72.505</c:v>
                </c:pt>
                <c:pt idx="40">
                  <c:v>75.225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'Emissions fictives 2'!$J$3:$J$3</c:f>
              <c:strCache>
                <c:ptCount val="1"/>
                <c:pt idx="0">
                  <c:v>Cumul emissions anthropiques rélles * 48 %  (ppm)</c:v>
                </c:pt>
              </c:strCache>
            </c:strRef>
          </c:tx>
          <c:spPr>
            <a:solidFill>
              <a:srgbClr val="cccfaa"/>
            </a:solidFill>
            <a:ln w="28800">
              <a:solidFill>
                <a:srgbClr val="cccfaa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2'!$E$4:$E$44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2'!$J$4:$J$44</c:f>
              <c:numCache>
                <c:formatCode>General</c:formatCode>
                <c:ptCount val="41"/>
                <c:pt idx="0">
                  <c:v>0</c:v>
                </c:pt>
                <c:pt idx="1">
                  <c:v>1.3461761176631</c:v>
                </c:pt>
                <c:pt idx="2">
                  <c:v>2.65565031712</c:v>
                </c:pt>
                <c:pt idx="3">
                  <c:v>3.95536660663211</c:v>
                </c:pt>
                <c:pt idx="4">
                  <c:v>5.26726688896901</c:v>
                </c:pt>
                <c:pt idx="5">
                  <c:v>6.61738933994591</c:v>
                </c:pt>
                <c:pt idx="6">
                  <c:v>8.01550776615662</c:v>
                </c:pt>
                <c:pt idx="7">
                  <c:v>9.43342466300845</c:v>
                </c:pt>
                <c:pt idx="8">
                  <c:v>10.8972816656789</c:v>
                </c:pt>
                <c:pt idx="9">
                  <c:v>12.4169656614851</c:v>
                </c:pt>
                <c:pt idx="10">
                  <c:v>13.9594033026592</c:v>
                </c:pt>
                <c:pt idx="11">
                  <c:v>15.5368862876417</c:v>
                </c:pt>
                <c:pt idx="12">
                  <c:v>17.1471674932124</c:v>
                </c:pt>
                <c:pt idx="13">
                  <c:v>18.7070905325882</c:v>
                </c:pt>
                <c:pt idx="14">
                  <c:v>20.2835303502084</c:v>
                </c:pt>
                <c:pt idx="15">
                  <c:v>21.8711724650366</c:v>
                </c:pt>
                <c:pt idx="16">
                  <c:v>23.4927563586704</c:v>
                </c:pt>
                <c:pt idx="17">
                  <c:v>25.1642887768834</c:v>
                </c:pt>
                <c:pt idx="18">
                  <c:v>26.8455723321713</c:v>
                </c:pt>
                <c:pt idx="19">
                  <c:v>28.5213633540732</c:v>
                </c:pt>
                <c:pt idx="20">
                  <c:v>30.2193201020146</c:v>
                </c:pt>
                <c:pt idx="21">
                  <c:v>31.9650922301814</c:v>
                </c:pt>
                <c:pt idx="22">
                  <c:v>33.7256789779313</c:v>
                </c:pt>
                <c:pt idx="23">
                  <c:v>35.5265050636237</c:v>
                </c:pt>
                <c:pt idx="24">
                  <c:v>37.4152484248518</c:v>
                </c:pt>
                <c:pt idx="25">
                  <c:v>39.3939432801037</c:v>
                </c:pt>
                <c:pt idx="26">
                  <c:v>41.4379985046986</c:v>
                </c:pt>
                <c:pt idx="27">
                  <c:v>43.5490283439346</c:v>
                </c:pt>
                <c:pt idx="28">
                  <c:v>45.7239500177555</c:v>
                </c:pt>
                <c:pt idx="29">
                  <c:v>47.94419753296</c:v>
                </c:pt>
                <c:pt idx="30">
                  <c:v>50.1309575678107</c:v>
                </c:pt>
                <c:pt idx="31">
                  <c:v>52.4336241101025</c:v>
                </c:pt>
                <c:pt idx="32">
                  <c:v>54.8111898670175</c:v>
                </c:pt>
                <c:pt idx="33">
                  <c:v>57.2270088575775</c:v>
                </c:pt>
                <c:pt idx="34">
                  <c:v>59.6586215641465</c:v>
                </c:pt>
                <c:pt idx="35">
                  <c:v>62.1081394050299</c:v>
                </c:pt>
                <c:pt idx="36">
                  <c:v>64.5551948583932</c:v>
                </c:pt>
                <c:pt idx="37">
                  <c:v>67.0030124385059</c:v>
                </c:pt>
                <c:pt idx="38">
                  <c:v>69.4839075887031</c:v>
                </c:pt>
                <c:pt idx="39">
                  <c:v>72.0150764322794</c:v>
                </c:pt>
                <c:pt idx="40">
                  <c:v>74.5477081177059</c:v>
                </c:pt>
              </c:numCache>
            </c:numRef>
          </c:yVal>
          <c:smooth val="0"/>
        </c:ser>
        <c:axId val="36063671"/>
        <c:axId val="15346802"/>
      </c:scatterChart>
      <c:valAx>
        <c:axId val="36063671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2000" spc="-1" strike="noStrike">
                    <a:latin typeface="Arial"/>
                  </a:defRPr>
                </a:pPr>
                <a:r>
                  <a:rPr b="1" sz="2000" spc="-1" strike="noStrike">
                    <a:latin typeface="Arial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94340444057466"/>
              <c:y val="0.93463754928723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latin typeface="Arial"/>
              </a:defRPr>
            </a:pPr>
          </a:p>
        </c:txPr>
        <c:crossAx val="15346802"/>
        <c:crosses val="autoZero"/>
        <c:crossBetween val="midCat"/>
      </c:valAx>
      <c:valAx>
        <c:axId val="15346802"/>
        <c:scaling>
          <c:orientation val="minMax"/>
          <c:max val="8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1800" spc="-1" strike="noStrike">
                    <a:solidFill>
                      <a:srgbClr val="ff0000"/>
                    </a:solidFill>
                    <a:latin typeface="Arial"/>
                  </a:defRPr>
                </a:pPr>
                <a:r>
                  <a:rPr b="0" sz="1800" spc="-1" strike="noStrike">
                    <a:solidFill>
                      <a:srgbClr val="ff0000"/>
                    </a:solidFill>
                    <a:latin typeface="Arial"/>
                  </a:rPr>
                  <a:t>Cumuls (ppm)</a:t>
                </a:r>
              </a:p>
            </c:rich>
          </c:tx>
          <c:layout>
            <c:manualLayout>
              <c:xMode val="edge"/>
              <c:yMode val="edge"/>
              <c:x val="0.953889130750254"/>
              <c:y val="0.38216560509554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solidFill>
                  <a:srgbClr val="ff0000"/>
                </a:solidFill>
                <a:latin typeface="Arial"/>
              </a:defRPr>
            </a:pPr>
          </a:p>
        </c:txPr>
        <c:crossAx val="36063671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0303665653283014"/>
          <c:y val="0.0595815645845967"/>
          <c:w val="0.553447251633644"/>
          <c:h val="0.248231251263392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latin typeface="Arial"/>
              </a:defRPr>
            </a:pPr>
            <a:r>
              <a:rPr b="1" sz="1600" spc="-1" strike="noStrike">
                <a:latin typeface="Arial"/>
              </a:rPr>
              <a:t>Comparaison mesures MLO versus modèle
 emissions fictives 2  avec croissance/émissions = 85%</a:t>
            </a:r>
          </a:p>
        </c:rich>
      </c:tx>
      <c:layout>
        <c:manualLayout>
          <c:xMode val="edge"/>
          <c:yMode val="edge"/>
          <c:x val="0.159589780496582"/>
          <c:y val="0.0945253641386238"/>
        </c:manualLayout>
      </c:layout>
      <c:overlay val="0"/>
      <c:spPr>
        <a:solidFill>
          <a:srgbClr val="eeeeee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6768621806"/>
          <c:y val="0.0484681064791562"/>
          <c:w val="0.859661748830515"/>
          <c:h val="0.860572576594676"/>
        </c:manualLayout>
      </c:layout>
      <c:scatterChart>
        <c:scatterStyle val="line"/>
        <c:varyColors val="0"/>
        <c:ser>
          <c:idx val="0"/>
          <c:order val="0"/>
          <c:tx>
            <c:strRef>
              <c:f>'Emissions fictives 2'!$K$3:$K$3</c:f>
              <c:strCache>
                <c:ptCount val="1"/>
                <c:pt idx="0">
                  <c:v>Origine + 85 % * cumul   fictive 2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2'!$E$4:$E$44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2'!$K$4:$K$44</c:f>
              <c:numCache>
                <c:formatCode>General</c:formatCode>
                <c:ptCount val="41"/>
                <c:pt idx="0">
                  <c:v>339</c:v>
                </c:pt>
                <c:pt idx="1">
                  <c:v>340.445</c:v>
                </c:pt>
                <c:pt idx="2">
                  <c:v>341.89</c:v>
                </c:pt>
                <c:pt idx="3">
                  <c:v>343.335</c:v>
                </c:pt>
                <c:pt idx="4">
                  <c:v>344.78</c:v>
                </c:pt>
                <c:pt idx="5">
                  <c:v>346.055</c:v>
                </c:pt>
                <c:pt idx="6">
                  <c:v>347.245</c:v>
                </c:pt>
                <c:pt idx="7">
                  <c:v>348.86</c:v>
                </c:pt>
                <c:pt idx="8">
                  <c:v>350.56</c:v>
                </c:pt>
                <c:pt idx="9">
                  <c:v>352.345</c:v>
                </c:pt>
                <c:pt idx="10">
                  <c:v>353.96</c:v>
                </c:pt>
                <c:pt idx="11">
                  <c:v>355.575</c:v>
                </c:pt>
                <c:pt idx="12">
                  <c:v>357.105</c:v>
                </c:pt>
                <c:pt idx="13">
                  <c:v>358.38</c:v>
                </c:pt>
                <c:pt idx="14">
                  <c:v>359.06</c:v>
                </c:pt>
                <c:pt idx="15">
                  <c:v>360.59</c:v>
                </c:pt>
                <c:pt idx="16">
                  <c:v>362.29</c:v>
                </c:pt>
                <c:pt idx="17">
                  <c:v>363.99</c:v>
                </c:pt>
                <c:pt idx="18">
                  <c:v>365.86</c:v>
                </c:pt>
                <c:pt idx="19">
                  <c:v>367.56</c:v>
                </c:pt>
                <c:pt idx="20">
                  <c:v>369.26</c:v>
                </c:pt>
                <c:pt idx="21">
                  <c:v>370.96</c:v>
                </c:pt>
                <c:pt idx="22">
                  <c:v>373</c:v>
                </c:pt>
                <c:pt idx="23">
                  <c:v>375.125</c:v>
                </c:pt>
                <c:pt idx="24">
                  <c:v>377.845</c:v>
                </c:pt>
                <c:pt idx="25">
                  <c:v>379.97</c:v>
                </c:pt>
                <c:pt idx="26">
                  <c:v>382.01</c:v>
                </c:pt>
                <c:pt idx="27">
                  <c:v>384.135</c:v>
                </c:pt>
                <c:pt idx="28">
                  <c:v>386.005</c:v>
                </c:pt>
                <c:pt idx="29">
                  <c:v>388.215</c:v>
                </c:pt>
                <c:pt idx="30">
                  <c:v>390.34</c:v>
                </c:pt>
                <c:pt idx="31">
                  <c:v>392.38</c:v>
                </c:pt>
                <c:pt idx="32">
                  <c:v>394.25</c:v>
                </c:pt>
                <c:pt idx="33">
                  <c:v>396.205</c:v>
                </c:pt>
                <c:pt idx="34">
                  <c:v>398.245</c:v>
                </c:pt>
                <c:pt idx="35">
                  <c:v>400.625</c:v>
                </c:pt>
                <c:pt idx="36">
                  <c:v>403.345</c:v>
                </c:pt>
                <c:pt idx="37">
                  <c:v>406.49</c:v>
                </c:pt>
                <c:pt idx="38">
                  <c:v>408.955</c:v>
                </c:pt>
                <c:pt idx="39">
                  <c:v>411.505</c:v>
                </c:pt>
                <c:pt idx="40">
                  <c:v>414.225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2'!$M$3:$M$3</c:f>
              <c:strCache>
                <c:ptCount val="1"/>
                <c:pt idx="0">
                  <c:v>[CO2] mesuré à MLO  (ppm)</c:v>
                </c:pt>
              </c:strCache>
            </c:strRef>
          </c:tx>
          <c:spPr>
            <a:solidFill>
              <a:srgbClr val="000000"/>
            </a:solidFill>
            <a:ln w="36000">
              <a:solidFill>
                <a:srgbClr val="000000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2'!$E$4:$E$44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2'!$M$4:$M$44</c:f>
              <c:numCache>
                <c:formatCode>General</c:formatCode>
                <c:ptCount val="41"/>
                <c:pt idx="0">
                  <c:v>338.85</c:v>
                </c:pt>
                <c:pt idx="1">
                  <c:v>339.92</c:v>
                </c:pt>
                <c:pt idx="2">
                  <c:v>341.43</c:v>
                </c:pt>
                <c:pt idx="3">
                  <c:v>343.3</c:v>
                </c:pt>
                <c:pt idx="4">
                  <c:v>344.73</c:v>
                </c:pt>
                <c:pt idx="5">
                  <c:v>346.23</c:v>
                </c:pt>
                <c:pt idx="6">
                  <c:v>347.61</c:v>
                </c:pt>
                <c:pt idx="7">
                  <c:v>349.29</c:v>
                </c:pt>
                <c:pt idx="8">
                  <c:v>351.55</c:v>
                </c:pt>
                <c:pt idx="9">
                  <c:v>353.06</c:v>
                </c:pt>
                <c:pt idx="10">
                  <c:v>354.02</c:v>
                </c:pt>
                <c:pt idx="11">
                  <c:v>355.88</c:v>
                </c:pt>
                <c:pt idx="12">
                  <c:v>357.07</c:v>
                </c:pt>
                <c:pt idx="13">
                  <c:v>357.24</c:v>
                </c:pt>
                <c:pt idx="14">
                  <c:v>358.57</c:v>
                </c:pt>
                <c:pt idx="15">
                  <c:v>360.98</c:v>
                </c:pt>
                <c:pt idx="16">
                  <c:v>362.82</c:v>
                </c:pt>
                <c:pt idx="17">
                  <c:v>363.56</c:v>
                </c:pt>
                <c:pt idx="18">
                  <c:v>366.95</c:v>
                </c:pt>
                <c:pt idx="19">
                  <c:v>368.3</c:v>
                </c:pt>
                <c:pt idx="20">
                  <c:v>369.66</c:v>
                </c:pt>
                <c:pt idx="21">
                  <c:v>371.17</c:v>
                </c:pt>
                <c:pt idx="22">
                  <c:v>373.46</c:v>
                </c:pt>
                <c:pt idx="23">
                  <c:v>376.21</c:v>
                </c:pt>
                <c:pt idx="24">
                  <c:v>377.57</c:v>
                </c:pt>
                <c:pt idx="25">
                  <c:v>380.07</c:v>
                </c:pt>
                <c:pt idx="26">
                  <c:v>381.93</c:v>
                </c:pt>
                <c:pt idx="27">
                  <c:v>384.06</c:v>
                </c:pt>
                <c:pt idx="28">
                  <c:v>385.68</c:v>
                </c:pt>
                <c:pt idx="29">
                  <c:v>387.46</c:v>
                </c:pt>
                <c:pt idx="30">
                  <c:v>390.1</c:v>
                </c:pt>
                <c:pt idx="31">
                  <c:v>391.64</c:v>
                </c:pt>
                <c:pt idx="32">
                  <c:v>393.63</c:v>
                </c:pt>
                <c:pt idx="33">
                  <c:v>396.48</c:v>
                </c:pt>
                <c:pt idx="34">
                  <c:v>399.1</c:v>
                </c:pt>
                <c:pt idx="35">
                  <c:v>400.65</c:v>
                </c:pt>
                <c:pt idx="36">
                  <c:v>404.59</c:v>
                </c:pt>
                <c:pt idx="37">
                  <c:v>406.68</c:v>
                </c:pt>
                <c:pt idx="38">
                  <c:v>408.59</c:v>
                </c:pt>
                <c:pt idx="39">
                  <c:v>411.75</c:v>
                </c:pt>
                <c:pt idx="40">
                  <c:v>414.21</c:v>
                </c:pt>
              </c:numCache>
            </c:numRef>
          </c:yVal>
          <c:smooth val="0"/>
        </c:ser>
        <c:axId val="89455636"/>
        <c:axId val="48709523"/>
      </c:scatterChart>
      <c:valAx>
        <c:axId val="89455636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800" spc="-1" strike="noStrike">
                    <a:latin typeface="Arial"/>
                  </a:defRPr>
                </a:pPr>
                <a:r>
                  <a:rPr b="1" sz="1800" spc="-1" strike="noStrike">
                    <a:latin typeface="Arial"/>
                  </a:rPr>
                  <a:t>Date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48709523"/>
        <c:crosses val="autoZero"/>
        <c:crossBetween val="midCat"/>
      </c:valAx>
      <c:valAx>
        <c:axId val="48709523"/>
        <c:scaling>
          <c:orientation val="minMax"/>
          <c:min val="32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500" spc="-1" strike="noStrike">
                    <a:latin typeface="Arial"/>
                  </a:defRPr>
                </a:pPr>
                <a:r>
                  <a:rPr b="1" sz="1500" spc="-1" strike="noStrike">
                    <a:latin typeface="Arial"/>
                  </a:rPr>
                  <a:t>[CO2] (ppm)</a:t>
                </a:r>
              </a:p>
            </c:rich>
          </c:tx>
          <c:layout>
            <c:manualLayout>
              <c:xMode val="edge"/>
              <c:yMode val="edge"/>
              <c:x val="0.00845627923713566"/>
              <c:y val="0.34093420391762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89455636"/>
        <c:crosses val="autoZero"/>
        <c:crossBetween val="midCat"/>
        <c:maj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02676726848109"/>
          <c:y val="0.685595220163679"/>
          <c:w val="0.544372586005569"/>
          <c:h val="0.12491841140734"/>
        </c:manualLayout>
      </c:layout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1" sz="16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dddddd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Emissions anthropiques totales  (combustibles fossiles + autres) </a:t>
            </a:r>
          </a:p>
        </c:rich>
      </c:tx>
      <c:layout>
        <c:manualLayout>
          <c:xMode val="edge"/>
          <c:yMode val="edge"/>
          <c:x val="0.235673874561799"/>
          <c:y val="0.0177137573604555"/>
        </c:manualLayout>
      </c:layout>
      <c:overlay val="0"/>
      <c:spPr>
        <a:solidFill>
          <a:srgbClr val="f2f2f2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10915969594946"/>
          <c:y val="0.0423864908268042"/>
          <c:w val="0.928117732810385"/>
          <c:h val="0.9066621246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reelles  Fosil Fuel +'!$D$3:$D$3</c:f>
              <c:strCache>
                <c:ptCount val="1"/>
                <c:pt idx="0">
                  <c:v>Emissions anthropiques (Gt-C/an)</c:v>
                </c:pt>
              </c:strCache>
            </c:strRef>
          </c:tx>
          <c:spPr>
            <a:solidFill>
              <a:srgbClr val="bbe33d"/>
            </a:solidFill>
            <a:ln w="43200">
              <a:solidFill>
                <a:srgbClr val="bbe33d"/>
              </a:solidFill>
              <a:round/>
            </a:ln>
          </c:spPr>
          <c:marker>
            <c:symbol val="circle"/>
            <c:size val="8"/>
            <c:spPr>
              <a:solidFill>
                <a:srgbClr val="bbe33d"/>
              </a:solidFill>
            </c:spPr>
          </c:marker>
          <c:dPt>
            <c:idx val="13"/>
            <c:marker>
              <c:symbol val="circle"/>
              <c:size val="7"/>
              <c:spPr>
                <a:solidFill>
                  <a:srgbClr val="bbe33d"/>
                </a:solidFill>
              </c:spPr>
            </c:marker>
          </c:dPt>
          <c:dPt>
            <c:idx val="14"/>
            <c:marker>
              <c:symbol val="circle"/>
              <c:size val="12"/>
              <c:spPr>
                <a:solidFill>
                  <a:srgbClr val="bbe33d"/>
                </a:solidFill>
              </c:spPr>
            </c:marker>
          </c:dPt>
          <c:dPt>
            <c:idx val="15"/>
            <c:marker>
              <c:symbol val="circle"/>
              <c:size val="12"/>
              <c:spPr>
                <a:solidFill>
                  <a:srgbClr val="bbe33d"/>
                </a:solidFill>
              </c:spPr>
            </c:marker>
          </c:dPt>
          <c:dPt>
            <c:idx val="16"/>
            <c:marker>
              <c:symbol val="circle"/>
              <c:size val="7"/>
              <c:spPr>
                <a:solidFill>
                  <a:srgbClr val="bbe33d"/>
                </a:solidFill>
              </c:spPr>
            </c:marker>
          </c:dPt>
          <c:dPt>
            <c:idx val="18"/>
            <c:marker>
              <c:symbol val="circle"/>
              <c:size val="7"/>
              <c:spPr>
                <a:solidFill>
                  <a:srgbClr val="bbe33d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bbe33d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bbe33d"/>
                </a:solidFill>
              </c:spPr>
            </c:marker>
          </c:dPt>
          <c:dPt>
            <c:idx val="21"/>
            <c:marker>
              <c:symbol val="circle"/>
              <c:size val="7"/>
              <c:spPr>
                <a:solidFill>
                  <a:srgbClr val="bbe33d"/>
                </a:solidFill>
              </c:spPr>
            </c:marker>
          </c:dPt>
          <c:dLbls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4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5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6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1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8440">
                <a:solidFill>
                  <a:srgbClr val="00b050"/>
                </a:solidFill>
                <a:prstDash val="dash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'Emissions reelles  Fosil Fuel +'!$B$4:$B$43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'Emissions reelles  Fosil Fuel +'!$D$4:$D$43</c:f>
              <c:numCache>
                <c:formatCode>General</c:formatCode>
                <c:ptCount val="40"/>
                <c:pt idx="0">
                  <c:v>5.97365652213</c:v>
                </c:pt>
                <c:pt idx="1">
                  <c:v>5.81079176009</c:v>
                </c:pt>
                <c:pt idx="2">
                  <c:v>5.76749103471</c:v>
                </c:pt>
                <c:pt idx="3">
                  <c:v>5.82155750287</c:v>
                </c:pt>
                <c:pt idx="4">
                  <c:v>5.99116837621</c:v>
                </c:pt>
                <c:pt idx="5">
                  <c:v>6.20415051631</c:v>
                </c:pt>
                <c:pt idx="6">
                  <c:v>6.29200622978</c:v>
                </c:pt>
                <c:pt idx="7">
                  <c:v>6.49586544935</c:v>
                </c:pt>
                <c:pt idx="8">
                  <c:v>6.74359773139</c:v>
                </c:pt>
                <c:pt idx="9">
                  <c:v>6.84456703271</c:v>
                </c:pt>
                <c:pt idx="10">
                  <c:v>7.00008074586</c:v>
                </c:pt>
                <c:pt idx="11">
                  <c:v>7.14562284972</c:v>
                </c:pt>
                <c:pt idx="12">
                  <c:v>6.92215848723</c:v>
                </c:pt>
                <c:pt idx="13">
                  <c:v>6.99545169069</c:v>
                </c:pt>
                <c:pt idx="14">
                  <c:v>7.04516188455</c:v>
                </c:pt>
                <c:pt idx="15">
                  <c:v>7.195778528</c:v>
                </c:pt>
                <c:pt idx="16">
                  <c:v>7.41742510582</c:v>
                </c:pt>
                <c:pt idx="17">
                  <c:v>7.46069577659</c:v>
                </c:pt>
                <c:pt idx="18">
                  <c:v>7.43632265969</c:v>
                </c:pt>
                <c:pt idx="19">
                  <c:v>7.53468306899</c:v>
                </c:pt>
                <c:pt idx="20">
                  <c:v>7.74686381874</c:v>
                </c:pt>
                <c:pt idx="21">
                  <c:v>7.81260369314</c:v>
                </c:pt>
                <c:pt idx="22">
                  <c:v>7.99116575526</c:v>
                </c:pt>
                <c:pt idx="23">
                  <c:v>8.38129866545</c:v>
                </c:pt>
                <c:pt idx="24">
                  <c:v>8.78045842018</c:v>
                </c:pt>
                <c:pt idx="25">
                  <c:v>9.07049505914</c:v>
                </c:pt>
                <c:pt idx="26">
                  <c:v>9.36769491161</c:v>
                </c:pt>
                <c:pt idx="27">
                  <c:v>9.65121492758</c:v>
                </c:pt>
                <c:pt idx="28">
                  <c:v>9.85234834872</c:v>
                </c:pt>
                <c:pt idx="29">
                  <c:v>9.70374765465</c:v>
                </c:pt>
                <c:pt idx="30">
                  <c:v>10.21808278142</c:v>
                </c:pt>
                <c:pt idx="31">
                  <c:v>10.55044804631</c:v>
                </c:pt>
                <c:pt idx="32">
                  <c:v>10.72019677061</c:v>
                </c:pt>
                <c:pt idx="33">
                  <c:v>10.7902813854</c:v>
                </c:pt>
                <c:pt idx="34">
                  <c:v>10.86973541892</c:v>
                </c:pt>
                <c:pt idx="35">
                  <c:v>10.8588085743</c:v>
                </c:pt>
                <c:pt idx="36">
                  <c:v>10.86219051175</c:v>
                </c:pt>
                <c:pt idx="37">
                  <c:v>11.008972229</c:v>
                </c:pt>
                <c:pt idx="38">
                  <c:v>11.23206174337</c:v>
                </c:pt>
                <c:pt idx="39">
                  <c:v>11.23855310408</c:v>
                </c:pt>
              </c:numCache>
            </c:numRef>
          </c:yVal>
          <c:smooth val="1"/>
        </c:ser>
        <c:axId val="96158035"/>
        <c:axId val="83185964"/>
      </c:scatterChart>
      <c:valAx>
        <c:axId val="96158035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2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3185964"/>
        <c:crosses val="autoZero"/>
        <c:crossBetween val="midCat"/>
      </c:valAx>
      <c:valAx>
        <c:axId val="83185964"/>
        <c:scaling>
          <c:orientation val="minMax"/>
          <c:min val="5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title>
          <c:tx>
            <c:rich>
              <a:bodyPr rot="0"/>
              <a:lstStyle/>
              <a:p>
                <a:pPr>
                  <a:defRPr b="1" lang="en-US" sz="12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200" spc="-1" strike="noStrike">
                    <a:solidFill>
                      <a:srgbClr val="000000"/>
                    </a:solidFill>
                    <a:latin typeface="Calibri"/>
                  </a:rPr>
                  <a:t>Emissions anthropiques (Gt-C/an)</a:t>
                </a:r>
              </a:p>
            </c:rich>
          </c:tx>
          <c:layout>
            <c:manualLayout>
              <c:xMode val="edge"/>
              <c:yMode val="edge"/>
              <c:x val="0.00229079171149908"/>
              <c:y val="0.00622901357730303"/>
            </c:manualLayout>
          </c:layout>
          <c:overlay val="0"/>
          <c:spPr>
            <a:solidFill>
              <a:srgbClr val="f2f2f2"/>
            </a:solidFill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6158035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527982508728"/>
          <c:y val="0.0134623702422145"/>
          <c:w val="0.915541136227387"/>
          <c:h val="0.934850778546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reelles  Fosil Fuel +'!$F$3:$F$3</c:f>
              <c:strCache>
                <c:ptCount val="1"/>
                <c:pt idx="0">
                  <c:v>Emissions anthropiques totales (ppm/an)</c:v>
                </c:pt>
              </c:strCache>
            </c:strRef>
          </c:tx>
          <c:spPr>
            <a:solidFill>
              <a:srgbClr val="bbe33d"/>
            </a:solidFill>
            <a:ln w="28800">
              <a:solidFill>
                <a:srgbClr val="bbe33d"/>
              </a:solidFill>
              <a:round/>
            </a:ln>
          </c:spPr>
          <c:marker>
            <c:symbol val="square"/>
            <c:size val="2"/>
            <c:spPr>
              <a:solidFill>
                <a:srgbClr val="bbe33d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reelles  Fosil Fuel +'!$H$3:$H$3</c:f>
              <c:strCache>
                <c:ptCount val="1"/>
                <c:pt idx="0">
                  <c:v>Cumul emissions anthropiques * 48%  (ppm)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2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+'!$H$4:$H$44</c:f>
              <c:numCache>
                <c:formatCode>General</c:formatCode>
                <c:ptCount val="41"/>
                <c:pt idx="0">
                  <c:v>0</c:v>
                </c:pt>
                <c:pt idx="1">
                  <c:v>1.3461761176631</c:v>
                </c:pt>
                <c:pt idx="2">
                  <c:v>2.65565031712</c:v>
                </c:pt>
                <c:pt idx="3">
                  <c:v>3.95536660663211</c:v>
                </c:pt>
                <c:pt idx="4">
                  <c:v>5.26726688896901</c:v>
                </c:pt>
                <c:pt idx="5">
                  <c:v>6.61738933994591</c:v>
                </c:pt>
                <c:pt idx="6">
                  <c:v>8.01550776615662</c:v>
                </c:pt>
                <c:pt idx="7">
                  <c:v>9.43342466300845</c:v>
                </c:pt>
                <c:pt idx="8">
                  <c:v>10.8972816656789</c:v>
                </c:pt>
                <c:pt idx="9">
                  <c:v>12.4169656614851</c:v>
                </c:pt>
                <c:pt idx="10">
                  <c:v>13.9594033026592</c:v>
                </c:pt>
                <c:pt idx="11">
                  <c:v>15.5368862876417</c:v>
                </c:pt>
                <c:pt idx="12">
                  <c:v>17.1471674932124</c:v>
                </c:pt>
                <c:pt idx="13">
                  <c:v>18.7070905325882</c:v>
                </c:pt>
                <c:pt idx="14">
                  <c:v>20.2835303502084</c:v>
                </c:pt>
                <c:pt idx="15">
                  <c:v>21.8711724650366</c:v>
                </c:pt>
                <c:pt idx="16">
                  <c:v>23.4927563586704</c:v>
                </c:pt>
                <c:pt idx="17">
                  <c:v>25.1642887768834</c:v>
                </c:pt>
                <c:pt idx="18">
                  <c:v>26.8455723321713</c:v>
                </c:pt>
                <c:pt idx="19">
                  <c:v>28.5213633540732</c:v>
                </c:pt>
                <c:pt idx="20">
                  <c:v>30.2193201020146</c:v>
                </c:pt>
                <c:pt idx="21">
                  <c:v>31.9650922301814</c:v>
                </c:pt>
                <c:pt idx="22">
                  <c:v>33.7256789779313</c:v>
                </c:pt>
                <c:pt idx="23">
                  <c:v>35.5265050636237</c:v>
                </c:pt>
                <c:pt idx="24">
                  <c:v>37.4152484248518</c:v>
                </c:pt>
                <c:pt idx="25">
                  <c:v>39.3939432801037</c:v>
                </c:pt>
                <c:pt idx="26">
                  <c:v>41.4379985046986</c:v>
                </c:pt>
                <c:pt idx="27">
                  <c:v>43.5490283439346</c:v>
                </c:pt>
                <c:pt idx="28">
                  <c:v>45.7239500177555</c:v>
                </c:pt>
                <c:pt idx="29">
                  <c:v>47.94419753296</c:v>
                </c:pt>
                <c:pt idx="30">
                  <c:v>50.1309575678107</c:v>
                </c:pt>
                <c:pt idx="31">
                  <c:v>52.4336241101025</c:v>
                </c:pt>
                <c:pt idx="32">
                  <c:v>54.8111898670175</c:v>
                </c:pt>
                <c:pt idx="33">
                  <c:v>57.2270088575775</c:v>
                </c:pt>
                <c:pt idx="34">
                  <c:v>59.6586215641465</c:v>
                </c:pt>
                <c:pt idx="35">
                  <c:v>62.1081394050299</c:v>
                </c:pt>
                <c:pt idx="36">
                  <c:v>64.5551948583932</c:v>
                </c:pt>
                <c:pt idx="37">
                  <c:v>67.0030124385059</c:v>
                </c:pt>
                <c:pt idx="38">
                  <c:v>69.4839075887031</c:v>
                </c:pt>
                <c:pt idx="39">
                  <c:v>72.0150764322794</c:v>
                </c:pt>
                <c:pt idx="40">
                  <c:v>74.5477081177059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reelles  Fosil Fuel +'!$I$3:$I$3</c:f>
              <c:strCache>
                <c:ptCount val="1"/>
                <c:pt idx="0">
                  <c:v>Origine + 48%* cumul</c:v>
                </c:pt>
              </c:strCache>
            </c:strRef>
          </c:tx>
          <c:spPr>
            <a:solidFill>
              <a:srgbClr val="77bc65"/>
            </a:solidFill>
            <a:ln w="28800">
              <a:solidFill>
                <a:srgbClr val="77bc65"/>
              </a:solidFill>
              <a:round/>
            </a:ln>
          </c:spPr>
          <c:marker>
            <c:symbol val="triangle"/>
            <c:size val="2"/>
            <c:spPr>
              <a:solidFill>
                <a:srgbClr val="77bc65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+'!$I$4:$I$44</c:f>
              <c:numCache>
                <c:formatCode>General</c:formatCode>
                <c:ptCount val="41"/>
                <c:pt idx="0">
                  <c:v>339</c:v>
                </c:pt>
                <c:pt idx="1">
                  <c:v>340.346176117663</c:v>
                </c:pt>
                <c:pt idx="2">
                  <c:v>341.65565031712</c:v>
                </c:pt>
                <c:pt idx="3">
                  <c:v>342.955366606632</c:v>
                </c:pt>
                <c:pt idx="4">
                  <c:v>344.267266888969</c:v>
                </c:pt>
                <c:pt idx="5">
                  <c:v>345.617389339946</c:v>
                </c:pt>
                <c:pt idx="6">
                  <c:v>347.015507766157</c:v>
                </c:pt>
                <c:pt idx="7">
                  <c:v>348.433424663008</c:v>
                </c:pt>
                <c:pt idx="8">
                  <c:v>349.897281665679</c:v>
                </c:pt>
                <c:pt idx="9">
                  <c:v>351.416965661485</c:v>
                </c:pt>
                <c:pt idx="10">
                  <c:v>352.959403302659</c:v>
                </c:pt>
                <c:pt idx="11">
                  <c:v>354.536886287642</c:v>
                </c:pt>
                <c:pt idx="12">
                  <c:v>356.147167493212</c:v>
                </c:pt>
                <c:pt idx="13">
                  <c:v>357.707090532588</c:v>
                </c:pt>
                <c:pt idx="14">
                  <c:v>359.283530350208</c:v>
                </c:pt>
                <c:pt idx="15">
                  <c:v>360.871172465037</c:v>
                </c:pt>
                <c:pt idx="16">
                  <c:v>362.49275635867</c:v>
                </c:pt>
                <c:pt idx="17">
                  <c:v>364.164288776883</c:v>
                </c:pt>
                <c:pt idx="18">
                  <c:v>365.845572332171</c:v>
                </c:pt>
                <c:pt idx="19">
                  <c:v>367.521363354073</c:v>
                </c:pt>
                <c:pt idx="20">
                  <c:v>369.219320102015</c:v>
                </c:pt>
                <c:pt idx="21">
                  <c:v>370.965092230181</c:v>
                </c:pt>
                <c:pt idx="22">
                  <c:v>372.725678977931</c:v>
                </c:pt>
                <c:pt idx="23">
                  <c:v>374.526505063624</c:v>
                </c:pt>
                <c:pt idx="24">
                  <c:v>376.415248424852</c:v>
                </c:pt>
                <c:pt idx="25">
                  <c:v>378.393943280104</c:v>
                </c:pt>
                <c:pt idx="26">
                  <c:v>380.437998504699</c:v>
                </c:pt>
                <c:pt idx="27">
                  <c:v>382.549028343935</c:v>
                </c:pt>
                <c:pt idx="28">
                  <c:v>384.723950017755</c:v>
                </c:pt>
                <c:pt idx="29">
                  <c:v>386.94419753296</c:v>
                </c:pt>
                <c:pt idx="30">
                  <c:v>389.130957567811</c:v>
                </c:pt>
                <c:pt idx="31">
                  <c:v>391.433624110103</c:v>
                </c:pt>
                <c:pt idx="32">
                  <c:v>393.811189867017</c:v>
                </c:pt>
                <c:pt idx="33">
                  <c:v>396.227008857577</c:v>
                </c:pt>
                <c:pt idx="34">
                  <c:v>398.658621564146</c:v>
                </c:pt>
                <c:pt idx="35">
                  <c:v>401.10813940503</c:v>
                </c:pt>
                <c:pt idx="36">
                  <c:v>403.555194858393</c:v>
                </c:pt>
                <c:pt idx="37">
                  <c:v>406.003012438506</c:v>
                </c:pt>
                <c:pt idx="38">
                  <c:v>408.483907588703</c:v>
                </c:pt>
                <c:pt idx="39">
                  <c:v>411.015076432279</c:v>
                </c:pt>
                <c:pt idx="40">
                  <c:v>413.547708117706</c:v>
                </c:pt>
              </c:numCache>
            </c:numRef>
          </c:yVal>
          <c:smooth val="0"/>
        </c:ser>
        <c:axId val="85551502"/>
        <c:axId val="93915271"/>
      </c:scatterChart>
      <c:valAx>
        <c:axId val="85551502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93915271"/>
        <c:crosses val="autoZero"/>
        <c:crossBetween val="midCat"/>
      </c:valAx>
      <c:valAx>
        <c:axId val="9391527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85551502"/>
        <c:crosses val="autoZero"/>
        <c:crossBetween val="midCat"/>
        <c:majorUnit val="2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24645483655301"/>
          <c:y val="0.296588209889873"/>
          <c:w val="0.472622985431769"/>
          <c:h val="0.191599632888841"/>
        </c:manualLayout>
      </c:layout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0" sz="13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93488253319714"/>
          <c:y val="0.0142147117296223"/>
          <c:w val="0.878415474974464"/>
          <c:h val="0.885884691848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reelles  Fosil Fuel +'!$F$3:$F$3</c:f>
              <c:strCache>
                <c:ptCount val="1"/>
                <c:pt idx="0">
                  <c:v>Emissions anthropiques totales (ppm/an)</c:v>
                </c:pt>
              </c:strCache>
            </c:strRef>
          </c:tx>
          <c:spPr>
            <a:solidFill>
              <a:srgbClr val="bbe33d"/>
            </a:solidFill>
            <a:ln w="54000">
              <a:solidFill>
                <a:srgbClr val="bbe33d"/>
              </a:solidFill>
              <a:round/>
            </a:ln>
          </c:spPr>
          <c:marker>
            <c:symbol val="square"/>
            <c:size val="9"/>
            <c:spPr>
              <a:solidFill>
                <a:srgbClr val="bbe33d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reelles  Fosil Fuel +'!$G$3:$G$3</c:f>
              <c:strCache>
                <c:ptCount val="1"/>
                <c:pt idx="0">
                  <c:v>Cumul emissions anthropiques (ppm)</c:v>
                </c:pt>
              </c:strCache>
            </c:strRef>
          </c:tx>
          <c:spPr>
            <a:solidFill>
              <a:srgbClr val="5eb91e"/>
            </a:solidFill>
            <a:ln w="28800">
              <a:solidFill>
                <a:srgbClr val="5eb91e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+'!$G$4:$G$44</c:f>
              <c:numCache>
                <c:formatCode>General</c:formatCode>
                <c:ptCount val="41"/>
                <c:pt idx="0">
                  <c:v>0</c:v>
                </c:pt>
                <c:pt idx="1">
                  <c:v>2.72807124886854</c:v>
                </c:pt>
                <c:pt idx="2">
                  <c:v>5.43581351868545</c:v>
                </c:pt>
                <c:pt idx="3">
                  <c:v>8.16893910688732</c:v>
                </c:pt>
                <c:pt idx="4">
                  <c:v>10.9816942130892</c:v>
                </c:pt>
                <c:pt idx="5">
                  <c:v>13.8944409343615</c:v>
                </c:pt>
                <c:pt idx="6">
                  <c:v>16.8484344694695</c:v>
                </c:pt>
                <c:pt idx="7">
                  <c:v>19.8981365583662</c:v>
                </c:pt>
                <c:pt idx="8">
                  <c:v>23.0641448829624</c:v>
                </c:pt>
                <c:pt idx="9">
                  <c:v>26.2775566354084</c:v>
                </c:pt>
                <c:pt idx="10">
                  <c:v>29.5639795207887</c:v>
                </c:pt>
                <c:pt idx="11">
                  <c:v>32.9187320323944</c:v>
                </c:pt>
                <c:pt idx="12">
                  <c:v>36.1685716977606</c:v>
                </c:pt>
                <c:pt idx="13">
                  <c:v>39.4528213178028</c:v>
                </c:pt>
                <c:pt idx="14">
                  <c:v>42.7604090570282</c:v>
                </c:pt>
                <c:pt idx="15">
                  <c:v>46.1387088354319</c:v>
                </c:pt>
                <c:pt idx="16">
                  <c:v>49.6210680400422</c:v>
                </c:pt>
                <c:pt idx="17">
                  <c:v>53.1237421135587</c:v>
                </c:pt>
                <c:pt idx="18">
                  <c:v>56.6149734091878</c:v>
                </c:pt>
                <c:pt idx="19">
                  <c:v>60.1523833007324</c:v>
                </c:pt>
                <c:pt idx="20">
                  <c:v>63.7894085677465</c:v>
                </c:pt>
                <c:pt idx="21">
                  <c:v>67.4572976255587</c:v>
                </c:pt>
                <c:pt idx="22">
                  <c:v>71.2090186374178</c:v>
                </c:pt>
                <c:pt idx="23">
                  <c:v>75.1439006399765</c:v>
                </c:pt>
                <c:pt idx="24">
                  <c:v>79.2661815884178</c:v>
                </c:pt>
                <c:pt idx="25">
                  <c:v>83.5246299729906</c:v>
                </c:pt>
                <c:pt idx="26">
                  <c:v>87.9226088047324</c:v>
                </c:pt>
                <c:pt idx="27">
                  <c:v>92.4536956251925</c:v>
                </c:pt>
                <c:pt idx="28">
                  <c:v>97.0792112818685</c:v>
                </c:pt>
                <c:pt idx="29">
                  <c:v>101.634961354474</c:v>
                </c:pt>
                <c:pt idx="30">
                  <c:v>106.432183317582</c:v>
                </c:pt>
                <c:pt idx="31">
                  <c:v>111.385445311155</c:v>
                </c:pt>
                <c:pt idx="32">
                  <c:v>116.418401541488</c:v>
                </c:pt>
                <c:pt idx="33">
                  <c:v>121.48426134684</c:v>
                </c:pt>
                <c:pt idx="34">
                  <c:v>126.587423515347</c:v>
                </c:pt>
                <c:pt idx="35">
                  <c:v>131.685455709854</c:v>
                </c:pt>
                <c:pt idx="36">
                  <c:v>136.785075668423</c:v>
                </c:pt>
                <c:pt idx="37">
                  <c:v>141.953607231333</c:v>
                </c:pt>
                <c:pt idx="38">
                  <c:v>147.226875655451</c:v>
                </c:pt>
                <c:pt idx="39">
                  <c:v>152.503191666756</c:v>
                </c:pt>
                <c:pt idx="40">
                  <c:v>157.543097770042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reelles  Fosil Fuel +'!$H$3:$H$3</c:f>
              <c:strCache>
                <c:ptCount val="1"/>
                <c:pt idx="0">
                  <c:v>Cumul emissions anthropiques * 48%  (ppm)</c:v>
                </c:pt>
              </c:strCache>
            </c:strRef>
          </c:tx>
          <c:spPr>
            <a:solidFill>
              <a:srgbClr val="069a2e"/>
            </a:solidFill>
            <a:ln w="28800">
              <a:solidFill>
                <a:srgbClr val="069a2e"/>
              </a:solidFill>
              <a:round/>
            </a:ln>
          </c:spPr>
          <c:marker>
            <c:symbol val="diamond"/>
            <c:size val="2"/>
            <c:spPr>
              <a:solidFill>
                <a:srgbClr val="069a2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+'!$H$4:$H$44</c:f>
              <c:numCache>
                <c:formatCode>General</c:formatCode>
                <c:ptCount val="41"/>
                <c:pt idx="0">
                  <c:v>0</c:v>
                </c:pt>
                <c:pt idx="1">
                  <c:v>1.3461761176631</c:v>
                </c:pt>
                <c:pt idx="2">
                  <c:v>2.65565031712</c:v>
                </c:pt>
                <c:pt idx="3">
                  <c:v>3.95536660663211</c:v>
                </c:pt>
                <c:pt idx="4">
                  <c:v>5.26726688896901</c:v>
                </c:pt>
                <c:pt idx="5">
                  <c:v>6.61738933994591</c:v>
                </c:pt>
                <c:pt idx="6">
                  <c:v>8.01550776615662</c:v>
                </c:pt>
                <c:pt idx="7">
                  <c:v>9.43342466300845</c:v>
                </c:pt>
                <c:pt idx="8">
                  <c:v>10.8972816656789</c:v>
                </c:pt>
                <c:pt idx="9">
                  <c:v>12.4169656614851</c:v>
                </c:pt>
                <c:pt idx="10">
                  <c:v>13.9594033026592</c:v>
                </c:pt>
                <c:pt idx="11">
                  <c:v>15.5368862876417</c:v>
                </c:pt>
                <c:pt idx="12">
                  <c:v>17.1471674932124</c:v>
                </c:pt>
                <c:pt idx="13">
                  <c:v>18.7070905325882</c:v>
                </c:pt>
                <c:pt idx="14">
                  <c:v>20.2835303502084</c:v>
                </c:pt>
                <c:pt idx="15">
                  <c:v>21.8711724650366</c:v>
                </c:pt>
                <c:pt idx="16">
                  <c:v>23.4927563586704</c:v>
                </c:pt>
                <c:pt idx="17">
                  <c:v>25.1642887768834</c:v>
                </c:pt>
                <c:pt idx="18">
                  <c:v>26.8455723321713</c:v>
                </c:pt>
                <c:pt idx="19">
                  <c:v>28.5213633540732</c:v>
                </c:pt>
                <c:pt idx="20">
                  <c:v>30.2193201020146</c:v>
                </c:pt>
                <c:pt idx="21">
                  <c:v>31.9650922301814</c:v>
                </c:pt>
                <c:pt idx="22">
                  <c:v>33.7256789779313</c:v>
                </c:pt>
                <c:pt idx="23">
                  <c:v>35.5265050636237</c:v>
                </c:pt>
                <c:pt idx="24">
                  <c:v>37.4152484248518</c:v>
                </c:pt>
                <c:pt idx="25">
                  <c:v>39.3939432801037</c:v>
                </c:pt>
                <c:pt idx="26">
                  <c:v>41.4379985046986</c:v>
                </c:pt>
                <c:pt idx="27">
                  <c:v>43.5490283439346</c:v>
                </c:pt>
                <c:pt idx="28">
                  <c:v>45.7239500177555</c:v>
                </c:pt>
                <c:pt idx="29">
                  <c:v>47.94419753296</c:v>
                </c:pt>
                <c:pt idx="30">
                  <c:v>50.1309575678107</c:v>
                </c:pt>
                <c:pt idx="31">
                  <c:v>52.4336241101025</c:v>
                </c:pt>
                <c:pt idx="32">
                  <c:v>54.8111898670175</c:v>
                </c:pt>
                <c:pt idx="33">
                  <c:v>57.2270088575775</c:v>
                </c:pt>
                <c:pt idx="34">
                  <c:v>59.6586215641465</c:v>
                </c:pt>
                <c:pt idx="35">
                  <c:v>62.1081394050299</c:v>
                </c:pt>
                <c:pt idx="36">
                  <c:v>64.5551948583932</c:v>
                </c:pt>
                <c:pt idx="37">
                  <c:v>67.0030124385059</c:v>
                </c:pt>
                <c:pt idx="38">
                  <c:v>69.4839075887031</c:v>
                </c:pt>
                <c:pt idx="39">
                  <c:v>72.0150764322794</c:v>
                </c:pt>
                <c:pt idx="40">
                  <c:v>74.5477081177059</c:v>
                </c:pt>
              </c:numCache>
            </c:numRef>
          </c:yVal>
          <c:smooth val="0"/>
        </c:ser>
        <c:axId val="46503521"/>
        <c:axId val="25677428"/>
      </c:scatterChart>
      <c:valAx>
        <c:axId val="46503521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1" sz="2000" spc="-1" strike="noStrike">
                    <a:latin typeface="Arial"/>
                  </a:defRPr>
                </a:pPr>
                <a:r>
                  <a:rPr b="1" sz="2000" spc="-1" strike="noStrike">
                    <a:latin typeface="Arial"/>
                  </a:rPr>
                  <a:t>Date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latin typeface="Arial"/>
              </a:defRPr>
            </a:pPr>
          </a:p>
        </c:txPr>
        <c:crossAx val="25677428"/>
        <c:crosses val="autoZero"/>
        <c:crossBetween val="midCat"/>
      </c:valAx>
      <c:valAx>
        <c:axId val="25677428"/>
        <c:scaling>
          <c:orientation val="minMax"/>
          <c:max val="80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600" spc="-1" strike="noStrike">
                    <a:solidFill>
                      <a:srgbClr val="069a2e"/>
                    </a:solidFill>
                    <a:latin typeface="Arial"/>
                  </a:defRPr>
                </a:pPr>
                <a:r>
                  <a:rPr b="1" sz="1600" spc="-1" strike="noStrike">
                    <a:solidFill>
                      <a:srgbClr val="069a2e"/>
                    </a:solidFill>
                    <a:latin typeface="Arial"/>
                  </a:rPr>
                  <a:t>Cumuls (ppm)</a:t>
                </a:r>
              </a:p>
            </c:rich>
          </c:tx>
          <c:layout>
            <c:manualLayout>
              <c:xMode val="edge"/>
              <c:yMode val="edge"/>
              <c:x val="0.955183861082738"/>
              <c:y val="0.330467196819086"/>
            </c:manualLayout>
          </c:layout>
          <c:overlay val="0"/>
          <c:spPr>
            <a:solidFill>
              <a:srgbClr val="eeeeee"/>
            </a:solidFill>
            <a:ln w="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solidFill>
                  <a:srgbClr val="069a2e"/>
                </a:solidFill>
                <a:latin typeface="Arial"/>
              </a:defRPr>
            </a:pPr>
          </a:p>
        </c:txPr>
        <c:crossAx val="46503521"/>
        <c:crosses val="max"/>
        <c:crossBetween val="midCat"/>
        <c:maj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30177024961793"/>
          <c:y val="0.658945488815039"/>
          <c:w val="0.477059254306365"/>
          <c:h val="0.191617063492063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8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2000" spc="-1" strike="noStrike">
                <a:latin typeface="Arial"/>
              </a:defRPr>
            </a:pPr>
            <a:r>
              <a:rPr b="1" sz="2000" spc="-1" strike="noStrike">
                <a:latin typeface="Arial"/>
              </a:rPr>
              <a:t>Comparaison mesures MLO versus  modélisation
 émissions réelles avec croissance/émissions = 48%</a:t>
            </a:r>
          </a:p>
        </c:rich>
      </c:tx>
      <c:overlay val="0"/>
      <c:spPr>
        <a:solidFill>
          <a:srgbClr val="eeeeee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03946468692"/>
          <c:y val="0.0485030529840457"/>
          <c:w val="0.90058936537397"/>
          <c:h val="0.860744534173725"/>
        </c:manualLayout>
      </c:layout>
      <c:scatterChart>
        <c:scatterStyle val="line"/>
        <c:varyColors val="0"/>
        <c:ser>
          <c:idx val="0"/>
          <c:order val="0"/>
          <c:tx>
            <c:strRef>
              <c:f>'Emissions reelles  Fosil Fuel +'!$I$3:$I$3</c:f>
              <c:strCache>
                <c:ptCount val="1"/>
                <c:pt idx="0">
                  <c:v>Origine + 48%* cumul</c:v>
                </c:pt>
              </c:strCache>
            </c:strRef>
          </c:tx>
          <c:spPr>
            <a:solidFill>
              <a:srgbClr val="5eb91e"/>
            </a:solidFill>
            <a:ln w="28800">
              <a:solidFill>
                <a:srgbClr val="5eb91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+'!$I$4:$I$44</c:f>
              <c:numCache>
                <c:formatCode>General</c:formatCode>
                <c:ptCount val="41"/>
                <c:pt idx="0">
                  <c:v>339</c:v>
                </c:pt>
                <c:pt idx="1">
                  <c:v>340.346176117663</c:v>
                </c:pt>
                <c:pt idx="2">
                  <c:v>341.65565031712</c:v>
                </c:pt>
                <c:pt idx="3">
                  <c:v>342.955366606632</c:v>
                </c:pt>
                <c:pt idx="4">
                  <c:v>344.267266888969</c:v>
                </c:pt>
                <c:pt idx="5">
                  <c:v>345.617389339946</c:v>
                </c:pt>
                <c:pt idx="6">
                  <c:v>347.015507766157</c:v>
                </c:pt>
                <c:pt idx="7">
                  <c:v>348.433424663008</c:v>
                </c:pt>
                <c:pt idx="8">
                  <c:v>349.897281665679</c:v>
                </c:pt>
                <c:pt idx="9">
                  <c:v>351.416965661485</c:v>
                </c:pt>
                <c:pt idx="10">
                  <c:v>352.959403302659</c:v>
                </c:pt>
                <c:pt idx="11">
                  <c:v>354.536886287642</c:v>
                </c:pt>
                <c:pt idx="12">
                  <c:v>356.147167493212</c:v>
                </c:pt>
                <c:pt idx="13">
                  <c:v>357.707090532588</c:v>
                </c:pt>
                <c:pt idx="14">
                  <c:v>359.283530350208</c:v>
                </c:pt>
                <c:pt idx="15">
                  <c:v>360.871172465037</c:v>
                </c:pt>
                <c:pt idx="16">
                  <c:v>362.49275635867</c:v>
                </c:pt>
                <c:pt idx="17">
                  <c:v>364.164288776883</c:v>
                </c:pt>
                <c:pt idx="18">
                  <c:v>365.845572332171</c:v>
                </c:pt>
                <c:pt idx="19">
                  <c:v>367.521363354073</c:v>
                </c:pt>
                <c:pt idx="20">
                  <c:v>369.219320102015</c:v>
                </c:pt>
                <c:pt idx="21">
                  <c:v>370.965092230181</c:v>
                </c:pt>
                <c:pt idx="22">
                  <c:v>372.725678977931</c:v>
                </c:pt>
                <c:pt idx="23">
                  <c:v>374.526505063624</c:v>
                </c:pt>
                <c:pt idx="24">
                  <c:v>376.415248424852</c:v>
                </c:pt>
                <c:pt idx="25">
                  <c:v>378.393943280104</c:v>
                </c:pt>
                <c:pt idx="26">
                  <c:v>380.437998504699</c:v>
                </c:pt>
                <c:pt idx="27">
                  <c:v>382.549028343935</c:v>
                </c:pt>
                <c:pt idx="28">
                  <c:v>384.723950017755</c:v>
                </c:pt>
                <c:pt idx="29">
                  <c:v>386.94419753296</c:v>
                </c:pt>
                <c:pt idx="30">
                  <c:v>389.130957567811</c:v>
                </c:pt>
                <c:pt idx="31">
                  <c:v>391.433624110103</c:v>
                </c:pt>
                <c:pt idx="32">
                  <c:v>393.811189867017</c:v>
                </c:pt>
                <c:pt idx="33">
                  <c:v>396.227008857577</c:v>
                </c:pt>
                <c:pt idx="34">
                  <c:v>398.658621564146</c:v>
                </c:pt>
                <c:pt idx="35">
                  <c:v>401.10813940503</c:v>
                </c:pt>
                <c:pt idx="36">
                  <c:v>403.555194858393</c:v>
                </c:pt>
                <c:pt idx="37">
                  <c:v>406.003012438506</c:v>
                </c:pt>
                <c:pt idx="38">
                  <c:v>408.483907588703</c:v>
                </c:pt>
                <c:pt idx="39">
                  <c:v>411.015076432279</c:v>
                </c:pt>
                <c:pt idx="40">
                  <c:v>413.547708117706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reelles  Fosil Fuel +'!$J$3:$J$3</c:f>
              <c:strCache>
                <c:ptCount val="1"/>
                <c:pt idx="0">
                  <c:v>[CO2] mesuré à MLO  (ppm)</c:v>
                </c:pt>
              </c:strCache>
            </c:strRef>
          </c:tx>
          <c:spPr>
            <a:solidFill>
              <a:srgbClr val="000000"/>
            </a:solidFill>
            <a:ln w="36000">
              <a:solidFill>
                <a:srgbClr val="00000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reelles  Fosil Fuel +'!$E$4:$E$44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reelles  Fosil Fuel +'!$J$4:$J$44</c:f>
              <c:numCache>
                <c:formatCode>General</c:formatCode>
                <c:ptCount val="41"/>
                <c:pt idx="0">
                  <c:v>338.85</c:v>
                </c:pt>
                <c:pt idx="1">
                  <c:v>339.92</c:v>
                </c:pt>
                <c:pt idx="2">
                  <c:v>341.43</c:v>
                </c:pt>
                <c:pt idx="3">
                  <c:v>343.3</c:v>
                </c:pt>
                <c:pt idx="4">
                  <c:v>344.73</c:v>
                </c:pt>
                <c:pt idx="5">
                  <c:v>346.23</c:v>
                </c:pt>
                <c:pt idx="6">
                  <c:v>347.61</c:v>
                </c:pt>
                <c:pt idx="7">
                  <c:v>349.29</c:v>
                </c:pt>
                <c:pt idx="8">
                  <c:v>351.55</c:v>
                </c:pt>
                <c:pt idx="9">
                  <c:v>353.06</c:v>
                </c:pt>
                <c:pt idx="10">
                  <c:v>354.02</c:v>
                </c:pt>
                <c:pt idx="11">
                  <c:v>355.88</c:v>
                </c:pt>
                <c:pt idx="12">
                  <c:v>357.07</c:v>
                </c:pt>
                <c:pt idx="13">
                  <c:v>357.24</c:v>
                </c:pt>
                <c:pt idx="14">
                  <c:v>358.57</c:v>
                </c:pt>
                <c:pt idx="15">
                  <c:v>360.98</c:v>
                </c:pt>
                <c:pt idx="16">
                  <c:v>362.82</c:v>
                </c:pt>
                <c:pt idx="17">
                  <c:v>363.56</c:v>
                </c:pt>
                <c:pt idx="18">
                  <c:v>366.95</c:v>
                </c:pt>
                <c:pt idx="19">
                  <c:v>368.3</c:v>
                </c:pt>
                <c:pt idx="20">
                  <c:v>369.66</c:v>
                </c:pt>
                <c:pt idx="21">
                  <c:v>371.17</c:v>
                </c:pt>
                <c:pt idx="22">
                  <c:v>373.46</c:v>
                </c:pt>
                <c:pt idx="23">
                  <c:v>376.21</c:v>
                </c:pt>
                <c:pt idx="24">
                  <c:v>377.57</c:v>
                </c:pt>
                <c:pt idx="25">
                  <c:v>380.07</c:v>
                </c:pt>
                <c:pt idx="26">
                  <c:v>381.93</c:v>
                </c:pt>
                <c:pt idx="27">
                  <c:v>384.06</c:v>
                </c:pt>
                <c:pt idx="28">
                  <c:v>385.68</c:v>
                </c:pt>
                <c:pt idx="29">
                  <c:v>387.46</c:v>
                </c:pt>
                <c:pt idx="30">
                  <c:v>390.1</c:v>
                </c:pt>
                <c:pt idx="31">
                  <c:v>391.64</c:v>
                </c:pt>
                <c:pt idx="32">
                  <c:v>393.63</c:v>
                </c:pt>
                <c:pt idx="33">
                  <c:v>396.48</c:v>
                </c:pt>
                <c:pt idx="34">
                  <c:v>399.1</c:v>
                </c:pt>
                <c:pt idx="35">
                  <c:v>400.65</c:v>
                </c:pt>
                <c:pt idx="36">
                  <c:v>404.59</c:v>
                </c:pt>
                <c:pt idx="37">
                  <c:v>406.68</c:v>
                </c:pt>
                <c:pt idx="38">
                  <c:v>408.59</c:v>
                </c:pt>
                <c:pt idx="39">
                  <c:v>411.75</c:v>
                </c:pt>
                <c:pt idx="40">
                  <c:v>414.21</c:v>
                </c:pt>
              </c:numCache>
            </c:numRef>
          </c:yVal>
          <c:smooth val="0"/>
        </c:ser>
        <c:axId val="92490046"/>
        <c:axId val="10407542"/>
      </c:scatterChart>
      <c:valAx>
        <c:axId val="92490046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500" spc="-1" strike="noStrike">
                    <a:latin typeface="Arial"/>
                  </a:defRPr>
                </a:pPr>
                <a:r>
                  <a:rPr b="1" sz="1500" spc="-1" strike="noStrike">
                    <a:latin typeface="Arial"/>
                  </a:rPr>
                  <a:t>DATE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latin typeface="Arial"/>
              </a:defRPr>
            </a:pPr>
          </a:p>
        </c:txPr>
        <c:crossAx val="10407542"/>
        <c:crosses val="autoZero"/>
        <c:crossBetween val="midCat"/>
      </c:valAx>
      <c:valAx>
        <c:axId val="10407542"/>
        <c:scaling>
          <c:orientation val="minMax"/>
          <c:min val="32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500" spc="-1" strike="noStrike">
                    <a:latin typeface="Arial"/>
                  </a:defRPr>
                </a:pPr>
                <a:r>
                  <a:rPr b="1" sz="1500" spc="-1" strike="noStrike">
                    <a:latin typeface="Arial"/>
                  </a:rPr>
                  <a:t>[CO2] (ppm)</a:t>
                </a:r>
              </a:p>
            </c:rich>
          </c:tx>
          <c:layout>
            <c:manualLayout>
              <c:xMode val="edge"/>
              <c:yMode val="edge"/>
              <c:x val="0.00843346032366253"/>
              <c:y val="0.34109710458932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92490046"/>
        <c:crosses val="autoZero"/>
        <c:crossBetween val="midCat"/>
        <c:maj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113242513899275"/>
          <c:y val="0.311201889949798"/>
          <c:w val="0.317163572520077"/>
          <c:h val="0.124913869475342"/>
        </c:manualLayout>
      </c:layout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1" sz="16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Emissions anthropiques totales  (combustibles fossiles + autres) </a:t>
            </a:r>
          </a:p>
        </c:rich>
      </c:tx>
      <c:layout>
        <c:manualLayout>
          <c:xMode val="edge"/>
          <c:yMode val="edge"/>
          <c:x val="0.234632958676583"/>
          <c:y val="0.0176300037411149"/>
        </c:manualLayout>
      </c:layout>
      <c:overlay val="0"/>
      <c:spPr>
        <a:solidFill>
          <a:srgbClr val="f2f2f2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1095620851816"/>
          <c:y val="0.0424148896371119"/>
          <c:w val="0.928159290264483"/>
          <c:h val="0.9067527123082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1'!$D$3:$D$3</c:f>
              <c:strCache>
                <c:ptCount val="1"/>
                <c:pt idx="0">
                  <c:v>Emissions anthropiques (Gt-C/an)</c:v>
                </c:pt>
              </c:strCache>
            </c:strRef>
          </c:tx>
          <c:spPr>
            <a:solidFill>
              <a:srgbClr val="c4bd97"/>
            </a:solidFill>
            <a:ln w="28800">
              <a:solidFill>
                <a:srgbClr val="c4bd97"/>
              </a:solidFill>
              <a:round/>
            </a:ln>
          </c:spPr>
          <c:marker>
            <c:symbol val="circle"/>
            <c:size val="8"/>
            <c:spPr>
              <a:solidFill>
                <a:srgbClr val="c4bd97"/>
              </a:solidFill>
            </c:spPr>
          </c:marker>
          <c:dPt>
            <c:idx val="13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Pt>
            <c:idx val="14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15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16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Pt>
            <c:idx val="18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c4bd97"/>
                </a:solidFill>
              </c:spPr>
            </c:marker>
          </c:dPt>
          <c:dPt>
            <c:idx val="21"/>
            <c:marker>
              <c:symbol val="circle"/>
              <c:size val="7"/>
              <c:spPr>
                <a:solidFill>
                  <a:srgbClr val="c4bd97"/>
                </a:solidFill>
              </c:spPr>
            </c:marker>
          </c:dPt>
          <c:dLbls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4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5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6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1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8440">
                <a:solidFill>
                  <a:srgbClr val="00b050"/>
                </a:solidFill>
                <a:prstDash val="dash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'Emissions fictives 1'!$B$4:$B$43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'Emissions fictives 1'!$D$4:$D$43</c:f>
              <c:numCache>
                <c:formatCode>General</c:formatCode>
                <c:ptCount val="40"/>
                <c:pt idx="0">
                  <c:v>5.97365652213</c:v>
                </c:pt>
                <c:pt idx="1">
                  <c:v>5.81079176009</c:v>
                </c:pt>
                <c:pt idx="2">
                  <c:v>5.76749103471</c:v>
                </c:pt>
                <c:pt idx="3">
                  <c:v>5.82155750287</c:v>
                </c:pt>
                <c:pt idx="4">
                  <c:v>5.99116837621</c:v>
                </c:pt>
                <c:pt idx="5">
                  <c:v>6.20415051631</c:v>
                </c:pt>
                <c:pt idx="6">
                  <c:v>6.29200622978</c:v>
                </c:pt>
                <c:pt idx="7">
                  <c:v>6.49586544935</c:v>
                </c:pt>
                <c:pt idx="8">
                  <c:v>6.74359773139</c:v>
                </c:pt>
                <c:pt idx="9">
                  <c:v>6.84456703271</c:v>
                </c:pt>
                <c:pt idx="10">
                  <c:v>7.00008074586</c:v>
                </c:pt>
                <c:pt idx="11">
                  <c:v>7.14562284972</c:v>
                </c:pt>
                <c:pt idx="12">
                  <c:v>6.92215848723</c:v>
                </c:pt>
                <c:pt idx="13">
                  <c:v>6.99545169069</c:v>
                </c:pt>
                <c:pt idx="14">
                  <c:v>7.04516188455</c:v>
                </c:pt>
                <c:pt idx="15">
                  <c:v>7.195778528</c:v>
                </c:pt>
                <c:pt idx="16">
                  <c:v>7.41742510582</c:v>
                </c:pt>
                <c:pt idx="17">
                  <c:v>7.46069577659</c:v>
                </c:pt>
                <c:pt idx="18">
                  <c:v>7.43632265969</c:v>
                </c:pt>
                <c:pt idx="19">
                  <c:v>7.53468306899</c:v>
                </c:pt>
                <c:pt idx="20">
                  <c:v>7.74686381874</c:v>
                </c:pt>
                <c:pt idx="21">
                  <c:v>7.81260369314</c:v>
                </c:pt>
                <c:pt idx="22">
                  <c:v>7.99116575526</c:v>
                </c:pt>
                <c:pt idx="23">
                  <c:v>8.38129866545</c:v>
                </c:pt>
                <c:pt idx="24">
                  <c:v>8.78045842018</c:v>
                </c:pt>
                <c:pt idx="25">
                  <c:v>9.07049505914</c:v>
                </c:pt>
                <c:pt idx="26">
                  <c:v>9.36769491161</c:v>
                </c:pt>
                <c:pt idx="27">
                  <c:v>9.65121492758</c:v>
                </c:pt>
                <c:pt idx="28">
                  <c:v>9.85234834872</c:v>
                </c:pt>
                <c:pt idx="29">
                  <c:v>9.70374765465</c:v>
                </c:pt>
                <c:pt idx="30">
                  <c:v>10.21808278142</c:v>
                </c:pt>
                <c:pt idx="31">
                  <c:v>10.55044804631</c:v>
                </c:pt>
                <c:pt idx="32">
                  <c:v>10.72019677061</c:v>
                </c:pt>
                <c:pt idx="33">
                  <c:v>10.7902813854</c:v>
                </c:pt>
                <c:pt idx="34">
                  <c:v>10.86973541892</c:v>
                </c:pt>
                <c:pt idx="35">
                  <c:v>10.8588085743</c:v>
                </c:pt>
                <c:pt idx="36">
                  <c:v>10.86219051175</c:v>
                </c:pt>
                <c:pt idx="37">
                  <c:v>11.008972229</c:v>
                </c:pt>
                <c:pt idx="38">
                  <c:v>11.23206174337</c:v>
                </c:pt>
                <c:pt idx="39">
                  <c:v>11.23855310408</c:v>
                </c:pt>
              </c:numCache>
            </c:numRef>
          </c:yVal>
          <c:smooth val="1"/>
        </c:ser>
        <c:axId val="65570789"/>
        <c:axId val="88907738"/>
      </c:scatterChart>
      <c:valAx>
        <c:axId val="65570789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2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8907738"/>
        <c:crosses val="autoZero"/>
        <c:crossBetween val="midCat"/>
      </c:valAx>
      <c:valAx>
        <c:axId val="88907738"/>
        <c:scaling>
          <c:orientation val="minMax"/>
          <c:min val="5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title>
          <c:tx>
            <c:rich>
              <a:bodyPr rot="0"/>
              <a:lstStyle/>
              <a:p>
                <a:pPr>
                  <a:defRPr b="1" lang="en-US" sz="12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200" spc="-1" strike="noStrike">
                    <a:solidFill>
                      <a:srgbClr val="000000"/>
                    </a:solidFill>
                    <a:latin typeface="Calibri"/>
                  </a:rPr>
                  <a:t>Emissions anthropiques (Gt-C/an)</a:t>
                </a:r>
              </a:p>
            </c:rich>
          </c:tx>
          <c:layout>
            <c:manualLayout>
              <c:xMode val="edge"/>
              <c:yMode val="edge"/>
              <c:x val="0.00226795183937565"/>
              <c:y val="0.00607931163486719"/>
            </c:manualLayout>
          </c:layout>
          <c:overlay val="0"/>
          <c:spPr>
            <a:solidFill>
              <a:srgbClr val="f2f2f2"/>
            </a:solidFill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5570789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solidFill>
        <a:srgbClr val="000000"/>
      </a:solidFill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93504006128898"/>
          <c:y val="0.0142147117296223"/>
          <c:w val="0.878411593832796"/>
          <c:h val="0.885884691848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1'!$F$3:$F$3</c:f>
              <c:strCache>
                <c:ptCount val="1"/>
                <c:pt idx="0">
                  <c:v>Emissions anthropiques réelles (ppm/an)</c:v>
                </c:pt>
              </c:strCache>
            </c:strRef>
          </c:tx>
          <c:spPr>
            <a:solidFill>
              <a:srgbClr val="bbe33d"/>
            </a:solidFill>
            <a:ln w="28800">
              <a:solidFill>
                <a:srgbClr val="bbe33d"/>
              </a:solidFill>
              <a:round/>
            </a:ln>
          </c:spPr>
          <c:marker>
            <c:symbol val="square"/>
            <c:size val="6"/>
            <c:spPr>
              <a:solidFill>
                <a:srgbClr val="bbe33d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1'!$H$3:$H$3</c:f>
              <c:strCache>
                <c:ptCount val="1"/>
                <c:pt idx="0">
                  <c:v>Cumul emissions anthropiques fictives 1 (ppm)</c:v>
                </c:pt>
              </c:strCache>
            </c:strRef>
          </c:tx>
          <c:spPr>
            <a:solidFill>
              <a:srgbClr val="5eb91e"/>
            </a:solidFill>
            <a:ln w="28800">
              <a:solidFill>
                <a:srgbClr val="5eb91e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1'!$H$4:$H$44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38</c:v>
                </c:pt>
                <c:pt idx="9">
                  <c:v>43</c:v>
                </c:pt>
                <c:pt idx="10">
                  <c:v>46.5</c:v>
                </c:pt>
                <c:pt idx="11">
                  <c:v>50.5</c:v>
                </c:pt>
                <c:pt idx="12">
                  <c:v>53.5</c:v>
                </c:pt>
                <c:pt idx="13">
                  <c:v>56.5</c:v>
                </c:pt>
                <c:pt idx="14">
                  <c:v>61.5</c:v>
                </c:pt>
                <c:pt idx="15">
                  <c:v>66.7</c:v>
                </c:pt>
                <c:pt idx="16">
                  <c:v>70.5</c:v>
                </c:pt>
                <c:pt idx="17">
                  <c:v>74.5</c:v>
                </c:pt>
                <c:pt idx="18">
                  <c:v>80.5</c:v>
                </c:pt>
                <c:pt idx="19">
                  <c:v>84.3</c:v>
                </c:pt>
                <c:pt idx="20">
                  <c:v>88.3</c:v>
                </c:pt>
                <c:pt idx="21">
                  <c:v>94.3</c:v>
                </c:pt>
                <c:pt idx="22">
                  <c:v>98.3</c:v>
                </c:pt>
                <c:pt idx="23">
                  <c:v>103.3</c:v>
                </c:pt>
                <c:pt idx="24">
                  <c:v>109.8</c:v>
                </c:pt>
                <c:pt idx="25">
                  <c:v>115.8</c:v>
                </c:pt>
                <c:pt idx="26">
                  <c:v>121.3</c:v>
                </c:pt>
                <c:pt idx="27">
                  <c:v>126.8</c:v>
                </c:pt>
                <c:pt idx="28">
                  <c:v>132.3</c:v>
                </c:pt>
                <c:pt idx="29">
                  <c:v>137.9</c:v>
                </c:pt>
                <c:pt idx="30">
                  <c:v>143.6</c:v>
                </c:pt>
                <c:pt idx="31">
                  <c:v>149.4</c:v>
                </c:pt>
                <c:pt idx="32">
                  <c:v>155.9</c:v>
                </c:pt>
                <c:pt idx="33">
                  <c:v>161.9</c:v>
                </c:pt>
                <c:pt idx="34">
                  <c:v>169.9</c:v>
                </c:pt>
                <c:pt idx="35">
                  <c:v>176.4</c:v>
                </c:pt>
                <c:pt idx="36">
                  <c:v>183.4</c:v>
                </c:pt>
                <c:pt idx="37">
                  <c:v>191.4</c:v>
                </c:pt>
                <c:pt idx="38">
                  <c:v>199.4</c:v>
                </c:pt>
                <c:pt idx="39">
                  <c:v>207.4</c:v>
                </c:pt>
                <c:pt idx="40">
                  <c:v>215.4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fictives 1'!$I$3:$I$3</c:f>
              <c:strCache>
                <c:ptCount val="1"/>
                <c:pt idx="0">
                  <c:v>Cumul émissions anthropiques fictives 1 * 35,5%  (ppm)</c:v>
                </c:pt>
              </c:strCache>
            </c:strRef>
          </c:tx>
          <c:spPr>
            <a:solidFill>
              <a:srgbClr val="069a2e"/>
            </a:solidFill>
            <a:ln w="28800">
              <a:solidFill>
                <a:srgbClr val="069a2e"/>
              </a:solidFill>
              <a:round/>
            </a:ln>
          </c:spPr>
          <c:marker>
            <c:symbol val="diamond"/>
            <c:size val="2"/>
            <c:spPr>
              <a:solidFill>
                <a:srgbClr val="069a2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1'!$I$4:$I$44</c:f>
              <c:numCache>
                <c:formatCode>General</c:formatCode>
                <c:ptCount val="41"/>
                <c:pt idx="0">
                  <c:v>0</c:v>
                </c:pt>
                <c:pt idx="1">
                  <c:v>1.065</c:v>
                </c:pt>
                <c:pt idx="2">
                  <c:v>2.13</c:v>
                </c:pt>
                <c:pt idx="3">
                  <c:v>3.905</c:v>
                </c:pt>
                <c:pt idx="4">
                  <c:v>5.68</c:v>
                </c:pt>
                <c:pt idx="5">
                  <c:v>7.455</c:v>
                </c:pt>
                <c:pt idx="6">
                  <c:v>9.23</c:v>
                </c:pt>
                <c:pt idx="7">
                  <c:v>11.005</c:v>
                </c:pt>
                <c:pt idx="8">
                  <c:v>12.78</c:v>
                </c:pt>
                <c:pt idx="9">
                  <c:v>14.555</c:v>
                </c:pt>
                <c:pt idx="10">
                  <c:v>16.33</c:v>
                </c:pt>
                <c:pt idx="11">
                  <c:v>17.5725</c:v>
                </c:pt>
                <c:pt idx="12">
                  <c:v>18.9925</c:v>
                </c:pt>
                <c:pt idx="13">
                  <c:v>20.0575</c:v>
                </c:pt>
                <c:pt idx="14">
                  <c:v>21.1225</c:v>
                </c:pt>
                <c:pt idx="15">
                  <c:v>22.8975</c:v>
                </c:pt>
                <c:pt idx="16">
                  <c:v>24.7435</c:v>
                </c:pt>
                <c:pt idx="17">
                  <c:v>26.0925</c:v>
                </c:pt>
                <c:pt idx="18">
                  <c:v>27.5125</c:v>
                </c:pt>
                <c:pt idx="19">
                  <c:v>29.6425</c:v>
                </c:pt>
                <c:pt idx="20">
                  <c:v>30.9915</c:v>
                </c:pt>
                <c:pt idx="21">
                  <c:v>32.4115</c:v>
                </c:pt>
                <c:pt idx="22">
                  <c:v>34.5415</c:v>
                </c:pt>
                <c:pt idx="23">
                  <c:v>35.9615</c:v>
                </c:pt>
                <c:pt idx="24">
                  <c:v>37.7365</c:v>
                </c:pt>
                <c:pt idx="25">
                  <c:v>40.044</c:v>
                </c:pt>
                <c:pt idx="26">
                  <c:v>42.174</c:v>
                </c:pt>
                <c:pt idx="27">
                  <c:v>44.1265</c:v>
                </c:pt>
                <c:pt idx="28">
                  <c:v>46.079</c:v>
                </c:pt>
                <c:pt idx="29">
                  <c:v>48.0315</c:v>
                </c:pt>
                <c:pt idx="30">
                  <c:v>50.0195</c:v>
                </c:pt>
                <c:pt idx="31">
                  <c:v>52.043</c:v>
                </c:pt>
                <c:pt idx="32">
                  <c:v>54.102</c:v>
                </c:pt>
                <c:pt idx="33">
                  <c:v>56.4095</c:v>
                </c:pt>
                <c:pt idx="34">
                  <c:v>58.5395</c:v>
                </c:pt>
                <c:pt idx="35">
                  <c:v>61.3795</c:v>
                </c:pt>
                <c:pt idx="36">
                  <c:v>63.687</c:v>
                </c:pt>
                <c:pt idx="37">
                  <c:v>66.172</c:v>
                </c:pt>
                <c:pt idx="38">
                  <c:v>69.012</c:v>
                </c:pt>
                <c:pt idx="39">
                  <c:v>71.852</c:v>
                </c:pt>
                <c:pt idx="40">
                  <c:v>74.692</c:v>
                </c:pt>
              </c:numCache>
            </c:numRef>
          </c:yVal>
          <c:smooth val="0"/>
        </c:ser>
        <c:axId val="30703306"/>
        <c:axId val="22435619"/>
      </c:scatterChart>
      <c:valAx>
        <c:axId val="30703306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1" sz="2000" spc="-1" strike="noStrike">
                    <a:latin typeface="Arial"/>
                  </a:defRPr>
                </a:pPr>
                <a:r>
                  <a:rPr b="1" sz="2000" spc="-1" strike="noStrike">
                    <a:latin typeface="Arial"/>
                  </a:rPr>
                  <a:t>Date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latin typeface="Arial"/>
              </a:defRPr>
            </a:pPr>
          </a:p>
        </c:txPr>
        <c:crossAx val="22435619"/>
        <c:crosses val="autoZero"/>
        <c:crossBetween val="midCat"/>
      </c:valAx>
      <c:valAx>
        <c:axId val="22435619"/>
        <c:scaling>
          <c:orientation val="minMax"/>
          <c:max val="75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600" spc="-1" strike="noStrike">
                    <a:solidFill>
                      <a:srgbClr val="069a2e"/>
                    </a:solidFill>
                    <a:latin typeface="Arial"/>
                  </a:defRPr>
                </a:pPr>
                <a:r>
                  <a:rPr b="1" sz="1600" spc="-1" strike="noStrike">
                    <a:solidFill>
                      <a:srgbClr val="069a2e"/>
                    </a:solidFill>
                    <a:latin typeface="Arial"/>
                  </a:rPr>
                  <a:t>Cumuls (ppm)</a:t>
                </a:r>
              </a:p>
            </c:rich>
          </c:tx>
          <c:layout>
            <c:manualLayout>
              <c:xMode val="edge"/>
              <c:yMode val="edge"/>
              <c:x val="0.955214351837074"/>
              <c:y val="0.33051689860835"/>
            </c:manualLayout>
          </c:layout>
          <c:overlay val="0"/>
          <c:spPr>
            <a:solidFill>
              <a:srgbClr val="eeeeee"/>
            </a:solidFill>
            <a:ln w="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solidFill>
                  <a:srgbClr val="069a2e"/>
                </a:solidFill>
                <a:latin typeface="Arial"/>
              </a:defRPr>
            </a:pPr>
          </a:p>
        </c:txPr>
        <c:crossAx val="30703306"/>
        <c:crosses val="max"/>
        <c:crossBetween val="midCat"/>
        <c:maj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30145185939888"/>
          <c:y val="0.658945488815039"/>
          <c:w val="0.477027414270704"/>
          <c:h val="0.191617063492063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8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latin typeface="Arial"/>
              </a:defRPr>
            </a:pPr>
            <a:r>
              <a:rPr b="1" sz="1600" spc="-1" strike="noStrike">
                <a:latin typeface="Arial"/>
              </a:rPr>
              <a:t>Comparaison mesures MLO versus modèle
 émissions fictives 1  avec croissance/émissions = 35,5%</a:t>
            </a:r>
          </a:p>
        </c:rich>
      </c:tx>
      <c:layout>
        <c:manualLayout>
          <c:xMode val="edge"/>
          <c:yMode val="edge"/>
          <c:x val="0.164075451409113"/>
          <c:y val="0.06139826710487"/>
        </c:manualLayout>
      </c:layout>
      <c:overlay val="0"/>
      <c:spPr>
        <a:solidFill>
          <a:srgbClr val="eeeeee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945382857655"/>
          <c:y val="0.0484513494671845"/>
          <c:w val="0.869931448541601"/>
          <c:h val="0.860770839557813"/>
        </c:manualLayout>
      </c:layout>
      <c:scatterChart>
        <c:scatterStyle val="line"/>
        <c:varyColors val="0"/>
        <c:ser>
          <c:idx val="0"/>
          <c:order val="0"/>
          <c:tx>
            <c:strRef>
              <c:f>'Emissions fictives 1'!$K$3:$K$3</c:f>
              <c:strCache>
                <c:ptCount val="1"/>
                <c:pt idx="0">
                  <c:v>Origine + 35,5%* cumul fictive 1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1'!$K$4:$K$44</c:f>
              <c:numCache>
                <c:formatCode>General</c:formatCode>
                <c:ptCount val="41"/>
                <c:pt idx="0">
                  <c:v>339</c:v>
                </c:pt>
                <c:pt idx="1">
                  <c:v>340.065</c:v>
                </c:pt>
                <c:pt idx="2">
                  <c:v>341.13</c:v>
                </c:pt>
                <c:pt idx="3">
                  <c:v>342.905</c:v>
                </c:pt>
                <c:pt idx="4">
                  <c:v>344.68</c:v>
                </c:pt>
                <c:pt idx="5">
                  <c:v>346.455</c:v>
                </c:pt>
                <c:pt idx="6">
                  <c:v>348.23</c:v>
                </c:pt>
                <c:pt idx="7">
                  <c:v>350.005</c:v>
                </c:pt>
                <c:pt idx="8">
                  <c:v>351.78</c:v>
                </c:pt>
                <c:pt idx="9">
                  <c:v>353.555</c:v>
                </c:pt>
                <c:pt idx="10">
                  <c:v>355.33</c:v>
                </c:pt>
                <c:pt idx="11">
                  <c:v>356.5725</c:v>
                </c:pt>
                <c:pt idx="12">
                  <c:v>357.9925</c:v>
                </c:pt>
                <c:pt idx="13">
                  <c:v>359.0575</c:v>
                </c:pt>
                <c:pt idx="14">
                  <c:v>360.1225</c:v>
                </c:pt>
                <c:pt idx="15">
                  <c:v>361.8975</c:v>
                </c:pt>
                <c:pt idx="16">
                  <c:v>363.7435</c:v>
                </c:pt>
                <c:pt idx="17">
                  <c:v>365.0925</c:v>
                </c:pt>
                <c:pt idx="18">
                  <c:v>366.5125</c:v>
                </c:pt>
                <c:pt idx="19">
                  <c:v>368.6425</c:v>
                </c:pt>
                <c:pt idx="20">
                  <c:v>369.9915</c:v>
                </c:pt>
                <c:pt idx="21">
                  <c:v>371.4115</c:v>
                </c:pt>
                <c:pt idx="22">
                  <c:v>373.5415</c:v>
                </c:pt>
                <c:pt idx="23">
                  <c:v>374.9615</c:v>
                </c:pt>
                <c:pt idx="24">
                  <c:v>376.7365</c:v>
                </c:pt>
                <c:pt idx="25">
                  <c:v>379.044</c:v>
                </c:pt>
                <c:pt idx="26">
                  <c:v>381.174</c:v>
                </c:pt>
                <c:pt idx="27">
                  <c:v>383.1265</c:v>
                </c:pt>
                <c:pt idx="28">
                  <c:v>385.079</c:v>
                </c:pt>
                <c:pt idx="29">
                  <c:v>387.0315</c:v>
                </c:pt>
                <c:pt idx="30">
                  <c:v>389.0195</c:v>
                </c:pt>
                <c:pt idx="31">
                  <c:v>391.043</c:v>
                </c:pt>
                <c:pt idx="32">
                  <c:v>393.102</c:v>
                </c:pt>
                <c:pt idx="33">
                  <c:v>395.4095</c:v>
                </c:pt>
                <c:pt idx="34">
                  <c:v>397.5395</c:v>
                </c:pt>
                <c:pt idx="35">
                  <c:v>400.3795</c:v>
                </c:pt>
                <c:pt idx="36">
                  <c:v>402.687</c:v>
                </c:pt>
                <c:pt idx="37">
                  <c:v>405.172</c:v>
                </c:pt>
                <c:pt idx="38">
                  <c:v>408.012</c:v>
                </c:pt>
                <c:pt idx="39">
                  <c:v>410.852</c:v>
                </c:pt>
                <c:pt idx="40">
                  <c:v>413.692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1'!$M$3:$M$3</c:f>
              <c:strCache>
                <c:ptCount val="1"/>
                <c:pt idx="0">
                  <c:v>[CO2] mesuré à MLO  (ppm)</c:v>
                </c:pt>
              </c:strCache>
            </c:strRef>
          </c:tx>
          <c:spPr>
            <a:solidFill>
              <a:srgbClr val="000000"/>
            </a:solidFill>
            <a:ln w="36000">
              <a:solidFill>
                <a:srgbClr val="000000"/>
              </a:solidFill>
              <a:prstDash val="sys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1'!$M$4:$M$44</c:f>
              <c:numCache>
                <c:formatCode>General</c:formatCode>
                <c:ptCount val="41"/>
                <c:pt idx="0">
                  <c:v>338.85</c:v>
                </c:pt>
                <c:pt idx="1">
                  <c:v>339.92</c:v>
                </c:pt>
                <c:pt idx="2">
                  <c:v>341.43</c:v>
                </c:pt>
                <c:pt idx="3">
                  <c:v>343.3</c:v>
                </c:pt>
                <c:pt idx="4">
                  <c:v>344.73</c:v>
                </c:pt>
                <c:pt idx="5">
                  <c:v>346.23</c:v>
                </c:pt>
                <c:pt idx="6">
                  <c:v>347.61</c:v>
                </c:pt>
                <c:pt idx="7">
                  <c:v>349.29</c:v>
                </c:pt>
                <c:pt idx="8">
                  <c:v>351.55</c:v>
                </c:pt>
                <c:pt idx="9">
                  <c:v>353.06</c:v>
                </c:pt>
                <c:pt idx="10">
                  <c:v>354.02</c:v>
                </c:pt>
                <c:pt idx="11">
                  <c:v>355.88</c:v>
                </c:pt>
                <c:pt idx="12">
                  <c:v>357.07</c:v>
                </c:pt>
                <c:pt idx="13">
                  <c:v>357.24</c:v>
                </c:pt>
                <c:pt idx="14">
                  <c:v>358.57</c:v>
                </c:pt>
                <c:pt idx="15">
                  <c:v>360.98</c:v>
                </c:pt>
                <c:pt idx="16">
                  <c:v>362.82</c:v>
                </c:pt>
                <c:pt idx="17">
                  <c:v>363.56</c:v>
                </c:pt>
                <c:pt idx="18">
                  <c:v>366.95</c:v>
                </c:pt>
                <c:pt idx="19">
                  <c:v>368.3</c:v>
                </c:pt>
                <c:pt idx="20">
                  <c:v>369.66</c:v>
                </c:pt>
                <c:pt idx="21">
                  <c:v>371.17</c:v>
                </c:pt>
                <c:pt idx="22">
                  <c:v>373.46</c:v>
                </c:pt>
                <c:pt idx="23">
                  <c:v>376.21</c:v>
                </c:pt>
                <c:pt idx="24">
                  <c:v>377.57</c:v>
                </c:pt>
                <c:pt idx="25">
                  <c:v>380.07</c:v>
                </c:pt>
                <c:pt idx="26">
                  <c:v>381.93</c:v>
                </c:pt>
                <c:pt idx="27">
                  <c:v>384.06</c:v>
                </c:pt>
                <c:pt idx="28">
                  <c:v>385.68</c:v>
                </c:pt>
                <c:pt idx="29">
                  <c:v>387.46</c:v>
                </c:pt>
                <c:pt idx="30">
                  <c:v>390.1</c:v>
                </c:pt>
                <c:pt idx="31">
                  <c:v>391.64</c:v>
                </c:pt>
                <c:pt idx="32">
                  <c:v>393.63</c:v>
                </c:pt>
                <c:pt idx="33">
                  <c:v>396.48</c:v>
                </c:pt>
                <c:pt idx="34">
                  <c:v>399.1</c:v>
                </c:pt>
                <c:pt idx="35">
                  <c:v>400.65</c:v>
                </c:pt>
                <c:pt idx="36">
                  <c:v>404.59</c:v>
                </c:pt>
                <c:pt idx="37">
                  <c:v>406.68</c:v>
                </c:pt>
                <c:pt idx="38">
                  <c:v>408.59</c:v>
                </c:pt>
                <c:pt idx="39">
                  <c:v>411.75</c:v>
                </c:pt>
                <c:pt idx="40">
                  <c:v>414.21</c:v>
                </c:pt>
              </c:numCache>
            </c:numRef>
          </c:yVal>
          <c:smooth val="0"/>
        </c:ser>
        <c:axId val="95150967"/>
        <c:axId val="97241611"/>
      </c:scatterChart>
      <c:valAx>
        <c:axId val="95150967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800" spc="-1" strike="noStrike">
                    <a:latin typeface="Arial"/>
                  </a:defRPr>
                </a:pPr>
                <a:r>
                  <a:rPr b="1" sz="1800" spc="-1" strike="noStrike">
                    <a:latin typeface="Arial"/>
                  </a:rPr>
                  <a:t>Date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97241611"/>
        <c:crosses val="autoZero"/>
        <c:crossBetween val="midCat"/>
      </c:valAx>
      <c:valAx>
        <c:axId val="97241611"/>
        <c:scaling>
          <c:orientation val="minMax"/>
          <c:min val="32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500" spc="-1" strike="noStrike">
                    <a:latin typeface="Arial"/>
                  </a:defRPr>
                </a:pPr>
                <a:r>
                  <a:rPr b="1" sz="1500" spc="-1" strike="noStrike">
                    <a:latin typeface="Arial"/>
                  </a:rPr>
                  <a:t>[CO2] (ppm)</a:t>
                </a:r>
              </a:p>
            </c:rich>
          </c:tx>
          <c:layout>
            <c:manualLayout>
              <c:xMode val="edge"/>
              <c:yMode val="edge"/>
              <c:x val="0.0084233164568305"/>
              <c:y val="0.34115127975301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95150967"/>
        <c:crosses val="autoZero"/>
        <c:crossBetween val="midCat"/>
        <c:maj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68412942989214"/>
          <c:y val="0.726204699322979"/>
          <c:w val="0.479583975346687"/>
          <c:h val="0.124900438072481"/>
        </c:manualLayout>
      </c:layout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1" sz="16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dddddd"/>
    </a:solidFill>
    <a:ln w="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274485789416808"/>
          <c:y val="0.02125863010977"/>
          <c:w val="0.897950362018659"/>
          <c:h val="0.8841205980231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'Emissions fictives 1'!$F$3:$F$3</c:f>
              <c:strCache>
                <c:ptCount val="1"/>
                <c:pt idx="0">
                  <c:v>Emissions anthropiques réelles (ppm/an)</c:v>
                </c:pt>
              </c:strCache>
            </c:strRef>
          </c:tx>
          <c:spPr>
            <a:solidFill>
              <a:srgbClr val="c1cba4"/>
            </a:solidFill>
            <a:ln w="54000">
              <a:solidFill>
                <a:srgbClr val="c1cba4"/>
              </a:solidFill>
              <a:round/>
            </a:ln>
          </c:spPr>
          <c:marker>
            <c:symbol val="circle"/>
            <c:size val="8"/>
            <c:spPr>
              <a:solidFill>
                <a:srgbClr val="c1cba4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1'!$F$4:$F$44</c:f>
              <c:numCache>
                <c:formatCode>General</c:formatCode>
                <c:ptCount val="41"/>
                <c:pt idx="0">
                  <c:v>28.0453357846479</c:v>
                </c:pt>
                <c:pt idx="1">
                  <c:v>27.2807124886854</c:v>
                </c:pt>
                <c:pt idx="2">
                  <c:v>27.077422698169</c:v>
                </c:pt>
                <c:pt idx="3">
                  <c:v>27.3312558820188</c:v>
                </c:pt>
                <c:pt idx="4">
                  <c:v>28.1275510620188</c:v>
                </c:pt>
                <c:pt idx="5">
                  <c:v>29.127467212723</c:v>
                </c:pt>
                <c:pt idx="6">
                  <c:v>29.5399353510798</c:v>
                </c:pt>
                <c:pt idx="7">
                  <c:v>30.4970208889671</c:v>
                </c:pt>
                <c:pt idx="8">
                  <c:v>31.6600832459624</c:v>
                </c:pt>
                <c:pt idx="9">
                  <c:v>32.1341175244601</c:v>
                </c:pt>
                <c:pt idx="10">
                  <c:v>32.8642288538028</c:v>
                </c:pt>
                <c:pt idx="11">
                  <c:v>33.5475251160563</c:v>
                </c:pt>
                <c:pt idx="12">
                  <c:v>32.498396653662</c:v>
                </c:pt>
                <c:pt idx="13">
                  <c:v>32.8424962004225</c:v>
                </c:pt>
                <c:pt idx="14">
                  <c:v>33.0758773922535</c:v>
                </c:pt>
                <c:pt idx="15">
                  <c:v>33.7829977840376</c:v>
                </c:pt>
                <c:pt idx="16">
                  <c:v>34.8235920461033</c:v>
                </c:pt>
                <c:pt idx="17">
                  <c:v>35.0267407351643</c:v>
                </c:pt>
                <c:pt idx="18">
                  <c:v>34.9123129562911</c:v>
                </c:pt>
                <c:pt idx="19">
                  <c:v>35.374098915446</c:v>
                </c:pt>
                <c:pt idx="20">
                  <c:v>36.3702526701408</c:v>
                </c:pt>
                <c:pt idx="21">
                  <c:v>36.6788905781221</c:v>
                </c:pt>
                <c:pt idx="22">
                  <c:v>37.5172101185915</c:v>
                </c:pt>
                <c:pt idx="23">
                  <c:v>39.3488200255868</c:v>
                </c:pt>
                <c:pt idx="24">
                  <c:v>41.2228094844131</c:v>
                </c:pt>
                <c:pt idx="25">
                  <c:v>42.5844838457277</c:v>
                </c:pt>
                <c:pt idx="26">
                  <c:v>43.9797883174178</c:v>
                </c:pt>
                <c:pt idx="27">
                  <c:v>45.3108682046009</c:v>
                </c:pt>
                <c:pt idx="28">
                  <c:v>46.2551565667606</c:v>
                </c:pt>
                <c:pt idx="29">
                  <c:v>45.5575007260563</c:v>
                </c:pt>
                <c:pt idx="30">
                  <c:v>47.9722196310798</c:v>
                </c:pt>
                <c:pt idx="31">
                  <c:v>49.5326199357277</c:v>
                </c:pt>
                <c:pt idx="32">
                  <c:v>50.3295623033333</c:v>
                </c:pt>
                <c:pt idx="33">
                  <c:v>50.6585980535211</c:v>
                </c:pt>
                <c:pt idx="34">
                  <c:v>51.0316216850704</c:v>
                </c:pt>
                <c:pt idx="35">
                  <c:v>50.9803219450704</c:v>
                </c:pt>
                <c:pt idx="36">
                  <c:v>50.9961995856808</c:v>
                </c:pt>
                <c:pt idx="37">
                  <c:v>51.685315629108</c:v>
                </c:pt>
                <c:pt idx="38">
                  <c:v>52.7326842411737</c:v>
                </c:pt>
                <c:pt idx="39">
                  <c:v>52.7631601130516</c:v>
                </c:pt>
                <c:pt idx="40">
                  <c:v>50.3990610328638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'Emissions fictives 1'!$G$3:$G$3</c:f>
              <c:strCache>
                <c:ptCount val="1"/>
                <c:pt idx="0">
                  <c:v>Emissions anthropiques fictives 1</c:v>
                </c:pt>
              </c:strCache>
            </c:strRef>
          </c:tx>
          <c:spPr>
            <a:solidFill>
              <a:srgbClr val="bf0041"/>
            </a:solidFill>
            <a:ln w="54000">
              <a:solidFill>
                <a:srgbClr val="bf0041"/>
              </a:solidFill>
              <a:round/>
            </a:ln>
          </c:spPr>
          <c:marker>
            <c:symbol val="circle"/>
            <c:size val="8"/>
            <c:spPr>
              <a:solidFill>
                <a:srgbClr val="bf0041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1'!$G$4:$G$44</c:f>
              <c:numCache>
                <c:formatCode>General</c:formatCode>
                <c:ptCount val="41"/>
                <c:pt idx="0">
                  <c:v>30</c:v>
                </c:pt>
                <c:pt idx="1">
                  <c:v>30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35</c:v>
                </c:pt>
                <c:pt idx="11">
                  <c:v>40</c:v>
                </c:pt>
                <c:pt idx="12">
                  <c:v>30</c:v>
                </c:pt>
                <c:pt idx="13">
                  <c:v>30</c:v>
                </c:pt>
                <c:pt idx="14">
                  <c:v>50</c:v>
                </c:pt>
                <c:pt idx="15">
                  <c:v>52</c:v>
                </c:pt>
                <c:pt idx="16">
                  <c:v>38</c:v>
                </c:pt>
                <c:pt idx="17">
                  <c:v>40</c:v>
                </c:pt>
                <c:pt idx="18">
                  <c:v>60</c:v>
                </c:pt>
                <c:pt idx="19">
                  <c:v>38</c:v>
                </c:pt>
                <c:pt idx="20">
                  <c:v>40</c:v>
                </c:pt>
                <c:pt idx="21">
                  <c:v>60</c:v>
                </c:pt>
                <c:pt idx="22">
                  <c:v>40</c:v>
                </c:pt>
                <c:pt idx="23">
                  <c:v>50</c:v>
                </c:pt>
                <c:pt idx="24">
                  <c:v>65</c:v>
                </c:pt>
                <c:pt idx="25">
                  <c:v>60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56</c:v>
                </c:pt>
                <c:pt idx="30">
                  <c:v>57</c:v>
                </c:pt>
                <c:pt idx="31">
                  <c:v>58</c:v>
                </c:pt>
                <c:pt idx="32">
                  <c:v>65</c:v>
                </c:pt>
                <c:pt idx="33">
                  <c:v>60</c:v>
                </c:pt>
                <c:pt idx="34">
                  <c:v>80</c:v>
                </c:pt>
                <c:pt idx="35">
                  <c:v>65</c:v>
                </c:pt>
                <c:pt idx="36">
                  <c:v>70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'Emissions fictives 1'!$H$3:$H$3</c:f>
              <c:strCache>
                <c:ptCount val="1"/>
                <c:pt idx="0">
                  <c:v>Cumul emissions anthropiques fictives 1 (ppm)</c:v>
                </c:pt>
              </c:strCache>
            </c:strRef>
          </c:tx>
          <c:spPr>
            <a:solidFill>
              <a:srgbClr val="ff0000"/>
            </a:solidFill>
            <a:ln w="14400">
              <a:solidFill>
                <a:srgbClr val="ff000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1'!$H$4:$H$44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38</c:v>
                </c:pt>
                <c:pt idx="9">
                  <c:v>43</c:v>
                </c:pt>
                <c:pt idx="10">
                  <c:v>46.5</c:v>
                </c:pt>
                <c:pt idx="11">
                  <c:v>50.5</c:v>
                </c:pt>
                <c:pt idx="12">
                  <c:v>53.5</c:v>
                </c:pt>
                <c:pt idx="13">
                  <c:v>56.5</c:v>
                </c:pt>
                <c:pt idx="14">
                  <c:v>61.5</c:v>
                </c:pt>
                <c:pt idx="15">
                  <c:v>66.7</c:v>
                </c:pt>
                <c:pt idx="16">
                  <c:v>70.5</c:v>
                </c:pt>
                <c:pt idx="17">
                  <c:v>74.5</c:v>
                </c:pt>
                <c:pt idx="18">
                  <c:v>80.5</c:v>
                </c:pt>
                <c:pt idx="19">
                  <c:v>84.3</c:v>
                </c:pt>
                <c:pt idx="20">
                  <c:v>88.3</c:v>
                </c:pt>
                <c:pt idx="21">
                  <c:v>94.3</c:v>
                </c:pt>
                <c:pt idx="22">
                  <c:v>98.3</c:v>
                </c:pt>
                <c:pt idx="23">
                  <c:v>103.3</c:v>
                </c:pt>
                <c:pt idx="24">
                  <c:v>109.8</c:v>
                </c:pt>
                <c:pt idx="25">
                  <c:v>115.8</c:v>
                </c:pt>
                <c:pt idx="26">
                  <c:v>121.3</c:v>
                </c:pt>
                <c:pt idx="27">
                  <c:v>126.8</c:v>
                </c:pt>
                <c:pt idx="28">
                  <c:v>132.3</c:v>
                </c:pt>
                <c:pt idx="29">
                  <c:v>137.9</c:v>
                </c:pt>
                <c:pt idx="30">
                  <c:v>143.6</c:v>
                </c:pt>
                <c:pt idx="31">
                  <c:v>149.4</c:v>
                </c:pt>
                <c:pt idx="32">
                  <c:v>155.9</c:v>
                </c:pt>
                <c:pt idx="33">
                  <c:v>161.9</c:v>
                </c:pt>
                <c:pt idx="34">
                  <c:v>169.9</c:v>
                </c:pt>
                <c:pt idx="35">
                  <c:v>176.4</c:v>
                </c:pt>
                <c:pt idx="36">
                  <c:v>183.4</c:v>
                </c:pt>
                <c:pt idx="37">
                  <c:v>191.4</c:v>
                </c:pt>
                <c:pt idx="38">
                  <c:v>199.4</c:v>
                </c:pt>
                <c:pt idx="39">
                  <c:v>207.4</c:v>
                </c:pt>
                <c:pt idx="40">
                  <c:v>215.4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'Emissions fictives 1'!$I$3:$I$3</c:f>
              <c:strCache>
                <c:ptCount val="1"/>
                <c:pt idx="0">
                  <c:v>Cumul émissions anthropiques fictives 1 * 35,5%  (ppm)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1'!$I$4:$I$44</c:f>
              <c:numCache>
                <c:formatCode>General</c:formatCode>
                <c:ptCount val="41"/>
                <c:pt idx="0">
                  <c:v>0</c:v>
                </c:pt>
                <c:pt idx="1">
                  <c:v>1.065</c:v>
                </c:pt>
                <c:pt idx="2">
                  <c:v>2.13</c:v>
                </c:pt>
                <c:pt idx="3">
                  <c:v>3.905</c:v>
                </c:pt>
                <c:pt idx="4">
                  <c:v>5.68</c:v>
                </c:pt>
                <c:pt idx="5">
                  <c:v>7.455</c:v>
                </c:pt>
                <c:pt idx="6">
                  <c:v>9.23</c:v>
                </c:pt>
                <c:pt idx="7">
                  <c:v>11.005</c:v>
                </c:pt>
                <c:pt idx="8">
                  <c:v>12.78</c:v>
                </c:pt>
                <c:pt idx="9">
                  <c:v>14.555</c:v>
                </c:pt>
                <c:pt idx="10">
                  <c:v>16.33</c:v>
                </c:pt>
                <c:pt idx="11">
                  <c:v>17.5725</c:v>
                </c:pt>
                <c:pt idx="12">
                  <c:v>18.9925</c:v>
                </c:pt>
                <c:pt idx="13">
                  <c:v>20.0575</c:v>
                </c:pt>
                <c:pt idx="14">
                  <c:v>21.1225</c:v>
                </c:pt>
                <c:pt idx="15">
                  <c:v>22.8975</c:v>
                </c:pt>
                <c:pt idx="16">
                  <c:v>24.7435</c:v>
                </c:pt>
                <c:pt idx="17">
                  <c:v>26.0925</c:v>
                </c:pt>
                <c:pt idx="18">
                  <c:v>27.5125</c:v>
                </c:pt>
                <c:pt idx="19">
                  <c:v>29.6425</c:v>
                </c:pt>
                <c:pt idx="20">
                  <c:v>30.9915</c:v>
                </c:pt>
                <c:pt idx="21">
                  <c:v>32.4115</c:v>
                </c:pt>
                <c:pt idx="22">
                  <c:v>34.5415</c:v>
                </c:pt>
                <c:pt idx="23">
                  <c:v>35.9615</c:v>
                </c:pt>
                <c:pt idx="24">
                  <c:v>37.7365</c:v>
                </c:pt>
                <c:pt idx="25">
                  <c:v>40.044</c:v>
                </c:pt>
                <c:pt idx="26">
                  <c:v>42.174</c:v>
                </c:pt>
                <c:pt idx="27">
                  <c:v>44.1265</c:v>
                </c:pt>
                <c:pt idx="28">
                  <c:v>46.079</c:v>
                </c:pt>
                <c:pt idx="29">
                  <c:v>48.0315</c:v>
                </c:pt>
                <c:pt idx="30">
                  <c:v>50.0195</c:v>
                </c:pt>
                <c:pt idx="31">
                  <c:v>52.043</c:v>
                </c:pt>
                <c:pt idx="32">
                  <c:v>54.102</c:v>
                </c:pt>
                <c:pt idx="33">
                  <c:v>56.4095</c:v>
                </c:pt>
                <c:pt idx="34">
                  <c:v>58.5395</c:v>
                </c:pt>
                <c:pt idx="35">
                  <c:v>61.3795</c:v>
                </c:pt>
                <c:pt idx="36">
                  <c:v>63.687</c:v>
                </c:pt>
                <c:pt idx="37">
                  <c:v>66.172</c:v>
                </c:pt>
                <c:pt idx="38">
                  <c:v>69.012</c:v>
                </c:pt>
                <c:pt idx="39">
                  <c:v>71.852</c:v>
                </c:pt>
                <c:pt idx="40">
                  <c:v>74.692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'Emissions fictives 1'!$J$3:$J$3</c:f>
              <c:strCache>
                <c:ptCount val="1"/>
                <c:pt idx="0">
                  <c:v>Cumul emissions anthropiques réelles *  48 %  (ppm)</c:v>
                </c:pt>
              </c:strCache>
            </c:strRef>
          </c:tx>
          <c:spPr>
            <a:solidFill>
              <a:srgbClr val="c1cba4"/>
            </a:solidFill>
            <a:ln w="18000">
              <a:solidFill>
                <a:srgbClr val="c1cba4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'Emissions fictives 1'!$E$4:$E$44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xVal>
          <c:yVal>
            <c:numRef>
              <c:f>'Emissions fictives 1'!$J$4:$J$44</c:f>
              <c:numCache>
                <c:formatCode>General</c:formatCode>
                <c:ptCount val="41"/>
                <c:pt idx="0">
                  <c:v>0</c:v>
                </c:pt>
                <c:pt idx="1">
                  <c:v>1.3461761176631</c:v>
                </c:pt>
                <c:pt idx="2">
                  <c:v>2.65565031712</c:v>
                </c:pt>
                <c:pt idx="3">
                  <c:v>3.95536660663211</c:v>
                </c:pt>
                <c:pt idx="4">
                  <c:v>5.26726688896901</c:v>
                </c:pt>
                <c:pt idx="5">
                  <c:v>6.61738933994591</c:v>
                </c:pt>
                <c:pt idx="6">
                  <c:v>8.01550776615662</c:v>
                </c:pt>
                <c:pt idx="7">
                  <c:v>9.43342466300845</c:v>
                </c:pt>
                <c:pt idx="8">
                  <c:v>10.8972816656789</c:v>
                </c:pt>
                <c:pt idx="9">
                  <c:v>12.4169656614851</c:v>
                </c:pt>
                <c:pt idx="10">
                  <c:v>13.9594033026592</c:v>
                </c:pt>
                <c:pt idx="11">
                  <c:v>15.5368862876417</c:v>
                </c:pt>
                <c:pt idx="12">
                  <c:v>17.1471674932124</c:v>
                </c:pt>
                <c:pt idx="13">
                  <c:v>18.7070905325882</c:v>
                </c:pt>
                <c:pt idx="14">
                  <c:v>20.2835303502084</c:v>
                </c:pt>
                <c:pt idx="15">
                  <c:v>21.8711724650366</c:v>
                </c:pt>
                <c:pt idx="16">
                  <c:v>23.4927563586704</c:v>
                </c:pt>
                <c:pt idx="17">
                  <c:v>25.1642887768834</c:v>
                </c:pt>
                <c:pt idx="18">
                  <c:v>26.8455723321713</c:v>
                </c:pt>
                <c:pt idx="19">
                  <c:v>28.5213633540732</c:v>
                </c:pt>
                <c:pt idx="20">
                  <c:v>30.2193201020146</c:v>
                </c:pt>
                <c:pt idx="21">
                  <c:v>31.9650922301814</c:v>
                </c:pt>
                <c:pt idx="22">
                  <c:v>33.7256789779313</c:v>
                </c:pt>
                <c:pt idx="23">
                  <c:v>35.5265050636237</c:v>
                </c:pt>
                <c:pt idx="24">
                  <c:v>37.4152484248518</c:v>
                </c:pt>
                <c:pt idx="25">
                  <c:v>39.3939432801037</c:v>
                </c:pt>
                <c:pt idx="26">
                  <c:v>41.4379985046986</c:v>
                </c:pt>
                <c:pt idx="27">
                  <c:v>43.5490283439346</c:v>
                </c:pt>
                <c:pt idx="28">
                  <c:v>45.7239500177555</c:v>
                </c:pt>
                <c:pt idx="29">
                  <c:v>47.94419753296</c:v>
                </c:pt>
                <c:pt idx="30">
                  <c:v>50.1309575678107</c:v>
                </c:pt>
                <c:pt idx="31">
                  <c:v>52.4336241101025</c:v>
                </c:pt>
                <c:pt idx="32">
                  <c:v>54.8111898670175</c:v>
                </c:pt>
                <c:pt idx="33">
                  <c:v>57.2270088575775</c:v>
                </c:pt>
                <c:pt idx="34">
                  <c:v>59.6586215641465</c:v>
                </c:pt>
                <c:pt idx="35">
                  <c:v>62.1081394050299</c:v>
                </c:pt>
                <c:pt idx="36">
                  <c:v>64.5551948583932</c:v>
                </c:pt>
                <c:pt idx="37">
                  <c:v>67.0030124385059</c:v>
                </c:pt>
                <c:pt idx="38">
                  <c:v>69.4839075887031</c:v>
                </c:pt>
                <c:pt idx="39">
                  <c:v>72.0150764322794</c:v>
                </c:pt>
                <c:pt idx="40">
                  <c:v>74.5477081177059</c:v>
                </c:pt>
              </c:numCache>
            </c:numRef>
          </c:yVal>
          <c:smooth val="0"/>
        </c:ser>
        <c:axId val="80921281"/>
        <c:axId val="87599515"/>
      </c:scatterChart>
      <c:valAx>
        <c:axId val="80921281"/>
        <c:scaling>
          <c:orientation val="minMax"/>
          <c:max val="2020"/>
          <c:min val="198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2000" spc="-1" strike="noStrike">
                    <a:latin typeface="Arial"/>
                  </a:defRPr>
                </a:pPr>
                <a:r>
                  <a:rPr b="1" sz="2000" spc="-1" strike="noStrike">
                    <a:latin typeface="Arial"/>
                  </a:rPr>
                  <a:t>Date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500" spc="-1" strike="noStrike">
                <a:latin typeface="Arial"/>
              </a:defRPr>
            </a:pPr>
          </a:p>
        </c:txPr>
        <c:crossAx val="87599515"/>
        <c:crosses val="autoZero"/>
        <c:crossBetween val="midCat"/>
      </c:valAx>
      <c:valAx>
        <c:axId val="87599515"/>
        <c:scaling>
          <c:orientation val="minMax"/>
          <c:max val="8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800" spc="-1" strike="noStrike">
                    <a:solidFill>
                      <a:srgbClr val="f10d0c"/>
                    </a:solidFill>
                    <a:latin typeface="Arial"/>
                  </a:defRPr>
                </a:pPr>
                <a:r>
                  <a:rPr b="1" sz="1800" spc="-1" strike="noStrike">
                    <a:solidFill>
                      <a:srgbClr val="f10d0c"/>
                    </a:solidFill>
                    <a:latin typeface="Arial"/>
                  </a:rPr>
                  <a:t>Cumuls (ppm)</a:t>
                </a:r>
              </a:p>
            </c:rich>
          </c:tx>
          <c:layout>
            <c:manualLayout>
              <c:xMode val="edge"/>
              <c:yMode val="edge"/>
              <c:x val="0.954216346673391"/>
              <c:y val="0.36348283911985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400" spc="-1" strike="noStrike">
                <a:solidFill>
                  <a:srgbClr val="f10d0c"/>
                </a:solidFill>
                <a:latin typeface="Arial"/>
              </a:defRPr>
            </a:pPr>
          </a:p>
        </c:txPr>
        <c:crossAx val="80921281"/>
        <c:crosses val="autoZero"/>
        <c:crossBetween val="midCat"/>
        <c:majorUnit val="10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386265217120829"/>
          <c:y val="0.639379214597382"/>
          <c:w val="0.536721736108918"/>
          <c:h val="0.258577945259817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Relationship Id="rId4" Type="http://schemas.openxmlformats.org/officeDocument/2006/relationships/chart" Target="../charts/chart5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chart" Target="../charts/chart8.xml"/><Relationship Id="rId4" Type="http://schemas.openxmlformats.org/officeDocument/2006/relationships/chart" Target="../charts/chart9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<Relationship Id="rId4" Type="http://schemas.openxmlformats.org/officeDocument/2006/relationships/chart" Target="../charts/chart13.xml"/><Relationship Id="rId5" Type="http://schemas.openxmlformats.org/officeDocument/2006/relationships/chart" Target="../charts/chart14.xml"/><Relationship Id="rId6" Type="http://schemas.openxmlformats.org/officeDocument/2006/relationships/chart" Target="../charts/chart1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551520</xdr:colOff>
      <xdr:row>3</xdr:row>
      <xdr:rowOff>201240</xdr:rowOff>
    </xdr:from>
    <xdr:to>
      <xdr:col>22</xdr:col>
      <xdr:colOff>759600</xdr:colOff>
      <xdr:row>34</xdr:row>
      <xdr:rowOff>129240</xdr:rowOff>
    </xdr:to>
    <xdr:graphicFrame>
      <xdr:nvGraphicFramePr>
        <xdr:cNvPr id="0" name=""/>
        <xdr:cNvGraphicFramePr/>
      </xdr:nvGraphicFramePr>
      <xdr:xfrm>
        <a:off x="10845000" y="689040"/>
        <a:ext cx="8479440" cy="5090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828720</xdr:colOff>
      <xdr:row>2</xdr:row>
      <xdr:rowOff>12240</xdr:rowOff>
    </xdr:from>
    <xdr:to>
      <xdr:col>31</xdr:col>
      <xdr:colOff>951480</xdr:colOff>
      <xdr:row>41</xdr:row>
      <xdr:rowOff>4680</xdr:rowOff>
    </xdr:to>
    <xdr:graphicFrame>
      <xdr:nvGraphicFramePr>
        <xdr:cNvPr id="1" name="Graphique 1"/>
        <xdr:cNvGraphicFramePr/>
      </xdr:nvGraphicFramePr>
      <xdr:xfrm>
        <a:off x="20378520" y="349920"/>
        <a:ext cx="10371600" cy="7397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32400</xdr:colOff>
      <xdr:row>45</xdr:row>
      <xdr:rowOff>137880</xdr:rowOff>
    </xdr:from>
    <xdr:to>
      <xdr:col>30</xdr:col>
      <xdr:colOff>1016640</xdr:colOff>
      <xdr:row>86</xdr:row>
      <xdr:rowOff>131040</xdr:rowOff>
    </xdr:to>
    <xdr:graphicFrame>
      <xdr:nvGraphicFramePr>
        <xdr:cNvPr id="2" name=""/>
        <xdr:cNvGraphicFramePr/>
      </xdr:nvGraphicFramePr>
      <xdr:xfrm>
        <a:off x="19582200" y="8556120"/>
        <a:ext cx="10208160" cy="665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365040</xdr:colOff>
      <xdr:row>2</xdr:row>
      <xdr:rowOff>67680</xdr:rowOff>
    </xdr:from>
    <xdr:to>
      <xdr:col>21</xdr:col>
      <xdr:colOff>369000</xdr:colOff>
      <xdr:row>40</xdr:row>
      <xdr:rowOff>81000</xdr:rowOff>
    </xdr:to>
    <xdr:graphicFrame>
      <xdr:nvGraphicFramePr>
        <xdr:cNvPr id="3" name=""/>
        <xdr:cNvGraphicFramePr/>
      </xdr:nvGraphicFramePr>
      <xdr:xfrm>
        <a:off x="8641080" y="405360"/>
        <a:ext cx="11277720" cy="72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336240</xdr:colOff>
      <xdr:row>42</xdr:row>
      <xdr:rowOff>41760</xdr:rowOff>
    </xdr:from>
    <xdr:to>
      <xdr:col>20</xdr:col>
      <xdr:colOff>344880</xdr:colOff>
      <xdr:row>87</xdr:row>
      <xdr:rowOff>24480</xdr:rowOff>
    </xdr:to>
    <xdr:graphicFrame>
      <xdr:nvGraphicFramePr>
        <xdr:cNvPr id="4" name=""/>
        <xdr:cNvGraphicFramePr/>
      </xdr:nvGraphicFramePr>
      <xdr:xfrm>
        <a:off x="7814160" y="7959600"/>
        <a:ext cx="11055600" cy="731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58</xdr:col>
      <xdr:colOff>0</xdr:colOff>
      <xdr:row>9</xdr:row>
      <xdr:rowOff>45000</xdr:rowOff>
    </xdr:from>
    <xdr:to>
      <xdr:col>68</xdr:col>
      <xdr:colOff>544680</xdr:colOff>
      <xdr:row>52</xdr:row>
      <xdr:rowOff>88920</xdr:rowOff>
    </xdr:to>
    <xdr:graphicFrame>
      <xdr:nvGraphicFramePr>
        <xdr:cNvPr id="5" name="Graphique 1"/>
        <xdr:cNvGraphicFramePr/>
      </xdr:nvGraphicFramePr>
      <xdr:xfrm>
        <a:off x="57084480" y="2179080"/>
        <a:ext cx="10793520" cy="7697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23</xdr:col>
      <xdr:colOff>64440</xdr:colOff>
      <xdr:row>2</xdr:row>
      <xdr:rowOff>47880</xdr:rowOff>
    </xdr:from>
    <xdr:to>
      <xdr:col>34</xdr:col>
      <xdr:colOff>68040</xdr:colOff>
      <xdr:row>39</xdr:row>
      <xdr:rowOff>87480</xdr:rowOff>
    </xdr:to>
    <xdr:graphicFrame>
      <xdr:nvGraphicFramePr>
        <xdr:cNvPr id="6" name=""/>
        <xdr:cNvGraphicFramePr/>
      </xdr:nvGraphicFramePr>
      <xdr:xfrm>
        <a:off x="21277800" y="460800"/>
        <a:ext cx="11277360" cy="72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158760</xdr:colOff>
      <xdr:row>40</xdr:row>
      <xdr:rowOff>13680</xdr:rowOff>
    </xdr:from>
    <xdr:to>
      <xdr:col>20</xdr:col>
      <xdr:colOff>1019160</xdr:colOff>
      <xdr:row>84</xdr:row>
      <xdr:rowOff>52200</xdr:rowOff>
    </xdr:to>
    <xdr:graphicFrame>
      <xdr:nvGraphicFramePr>
        <xdr:cNvPr id="7" name=""/>
        <xdr:cNvGraphicFramePr/>
      </xdr:nvGraphicFramePr>
      <xdr:xfrm>
        <a:off x="11123280" y="7812720"/>
        <a:ext cx="8034480" cy="7229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266040</xdr:colOff>
      <xdr:row>2</xdr:row>
      <xdr:rowOff>243720</xdr:rowOff>
    </xdr:from>
    <xdr:to>
      <xdr:col>23</xdr:col>
      <xdr:colOff>10800</xdr:colOff>
      <xdr:row>40</xdr:row>
      <xdr:rowOff>105120</xdr:rowOff>
    </xdr:to>
    <xdr:graphicFrame>
      <xdr:nvGraphicFramePr>
        <xdr:cNvPr id="8" name=""/>
        <xdr:cNvGraphicFramePr/>
      </xdr:nvGraphicFramePr>
      <xdr:xfrm>
        <a:off x="11230560" y="656640"/>
        <a:ext cx="9993600" cy="7247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39</xdr:col>
      <xdr:colOff>332640</xdr:colOff>
      <xdr:row>10</xdr:row>
      <xdr:rowOff>54720</xdr:rowOff>
    </xdr:from>
    <xdr:to>
      <xdr:col>49</xdr:col>
      <xdr:colOff>876960</xdr:colOff>
      <xdr:row>53</xdr:row>
      <xdr:rowOff>116640</xdr:rowOff>
    </xdr:to>
    <xdr:graphicFrame>
      <xdr:nvGraphicFramePr>
        <xdr:cNvPr id="9" name="Graphique 1"/>
        <xdr:cNvGraphicFramePr/>
      </xdr:nvGraphicFramePr>
      <xdr:xfrm>
        <a:off x="37944360" y="2334960"/>
        <a:ext cx="10793160" cy="7697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30</xdr:col>
      <xdr:colOff>46440</xdr:colOff>
      <xdr:row>9</xdr:row>
      <xdr:rowOff>119520</xdr:rowOff>
    </xdr:from>
    <xdr:to>
      <xdr:col>39</xdr:col>
      <xdr:colOff>312840</xdr:colOff>
      <xdr:row>38</xdr:row>
      <xdr:rowOff>151200</xdr:rowOff>
    </xdr:to>
    <xdr:graphicFrame>
      <xdr:nvGraphicFramePr>
        <xdr:cNvPr id="10" name=""/>
        <xdr:cNvGraphicFramePr/>
      </xdr:nvGraphicFramePr>
      <xdr:xfrm>
        <a:off x="28434240" y="2216880"/>
        <a:ext cx="9490320" cy="533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28</xdr:col>
      <xdr:colOff>429120</xdr:colOff>
      <xdr:row>43</xdr:row>
      <xdr:rowOff>51120</xdr:rowOff>
    </xdr:from>
    <xdr:to>
      <xdr:col>39</xdr:col>
      <xdr:colOff>432720</xdr:colOff>
      <xdr:row>87</xdr:row>
      <xdr:rowOff>141840</xdr:rowOff>
    </xdr:to>
    <xdr:graphicFrame>
      <xdr:nvGraphicFramePr>
        <xdr:cNvPr id="11" name=""/>
        <xdr:cNvGraphicFramePr/>
      </xdr:nvGraphicFramePr>
      <xdr:xfrm>
        <a:off x="26767080" y="8341560"/>
        <a:ext cx="11277360" cy="7243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38</xdr:col>
      <xdr:colOff>738000</xdr:colOff>
      <xdr:row>54</xdr:row>
      <xdr:rowOff>158760</xdr:rowOff>
    </xdr:from>
    <xdr:to>
      <xdr:col>50</xdr:col>
      <xdr:colOff>182880</xdr:colOff>
      <xdr:row>100</xdr:row>
      <xdr:rowOff>28080</xdr:rowOff>
    </xdr:to>
    <xdr:graphicFrame>
      <xdr:nvGraphicFramePr>
        <xdr:cNvPr id="12" name=""/>
        <xdr:cNvGraphicFramePr/>
      </xdr:nvGraphicFramePr>
      <xdr:xfrm>
        <a:off x="37324800" y="10237320"/>
        <a:ext cx="11743560" cy="734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272880</xdr:colOff>
      <xdr:row>2</xdr:row>
      <xdr:rowOff>80280</xdr:rowOff>
    </xdr:from>
    <xdr:to>
      <xdr:col>22</xdr:col>
      <xdr:colOff>971640</xdr:colOff>
      <xdr:row>39</xdr:row>
      <xdr:rowOff>32400</xdr:rowOff>
    </xdr:to>
    <xdr:graphicFrame>
      <xdr:nvGraphicFramePr>
        <xdr:cNvPr id="13" name=""/>
        <xdr:cNvGraphicFramePr/>
      </xdr:nvGraphicFramePr>
      <xdr:xfrm>
        <a:off x="11237400" y="493200"/>
        <a:ext cx="9922680" cy="7121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503640</xdr:colOff>
      <xdr:row>40</xdr:row>
      <xdr:rowOff>39240</xdr:rowOff>
    </xdr:from>
    <xdr:to>
      <xdr:col>21</xdr:col>
      <xdr:colOff>307800</xdr:colOff>
      <xdr:row>84</xdr:row>
      <xdr:rowOff>15840</xdr:rowOff>
    </xdr:to>
    <xdr:graphicFrame>
      <xdr:nvGraphicFramePr>
        <xdr:cNvPr id="14" name=""/>
        <xdr:cNvGraphicFramePr/>
      </xdr:nvGraphicFramePr>
      <xdr:xfrm>
        <a:off x="11468160" y="7804080"/>
        <a:ext cx="8003160" cy="716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icos-cp.eu/science-and-impact/global-carbon-budget/2020" TargetMode="External"/><Relationship Id="rId2" Type="http://schemas.openxmlformats.org/officeDocument/2006/relationships/hyperlink" Target="https://gml.noaa.gov/ccgg/trends/graph.html" TargetMode="External"/><Relationship Id="rId3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icos-cp.eu/science-and-impact/global-carbon-budget/2020" TargetMode="External"/><Relationship Id="rId2" Type="http://schemas.openxmlformats.org/officeDocument/2006/relationships/hyperlink" Target="https://gml.noaa.gov/ccgg/trends/graph.html" TargetMode="External"/><Relationship Id="rId3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www.icos-cp.eu/science-and-impact/global-carbon-budget/2020" TargetMode="External"/><Relationship Id="rId2" Type="http://schemas.openxmlformats.org/officeDocument/2006/relationships/hyperlink" Target="https://gml.noaa.gov/ccgg/trends/graph.html" TargetMode="External"/><Relationship Id="rId3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M73"/>
  <sheetViews>
    <sheetView showFormulas="false" showGridLines="true" showRowColHeaders="true" showZeros="true" rightToLeft="false" tabSelected="false" showOutlineSymbols="true" defaultGridColor="true" view="normal" topLeftCell="F1" colorId="64" zoomScale="55" zoomScaleNormal="55" zoomScalePageLayoutView="100" workbookViewId="0">
      <selection pane="topLeft" activeCell="X56" activeCellId="0" sqref="X56"/>
    </sheetView>
  </sheetViews>
  <sheetFormatPr defaultColWidth="11.7578125" defaultRowHeight="12.8" zeroHeight="false" outlineLevelRow="0" outlineLevelCol="0"/>
  <cols>
    <col collapsed="false" customWidth="true" hidden="false" outlineLevel="0" max="1" min="1" style="1" width="11.54"/>
    <col collapsed="false" customWidth="true" hidden="false" outlineLevel="0" max="3" min="3" style="2" width="10.58"/>
    <col collapsed="false" customWidth="true" hidden="false" outlineLevel="0" max="4" min="4" style="3" width="15.44"/>
    <col collapsed="false" customWidth="true" hidden="false" outlineLevel="0" max="5" min="5" style="3" width="7.03"/>
    <col collapsed="false" customWidth="true" hidden="false" outlineLevel="0" max="6" min="6" style="3" width="19.27"/>
    <col collapsed="false" customWidth="true" hidden="false" outlineLevel="0" max="7" min="7" style="3" width="18.33"/>
    <col collapsed="false" customWidth="true" hidden="false" outlineLevel="0" max="9" min="9" style="3" width="14.66"/>
    <col collapsed="false" customWidth="true" hidden="false" outlineLevel="0" max="10" min="10" style="3" width="11.54"/>
    <col collapsed="false" customWidth="true" hidden="false" outlineLevel="0" max="11" min="11" style="4" width="2.6"/>
    <col collapsed="false" customWidth="true" hidden="false" outlineLevel="0" max="12" min="12" style="3" width="11.54"/>
    <col collapsed="false" customWidth="true" hidden="false" outlineLevel="0" max="13" min="13" style="2" width="11.54"/>
  </cols>
  <sheetData>
    <row r="2" customFormat="false" ht="12.8" hidden="false" customHeight="false" outlineLevel="0" collapsed="false">
      <c r="E2" s="5"/>
    </row>
    <row r="3" customFormat="false" ht="12.8" hidden="false" customHeight="false" outlineLevel="0" collapsed="false">
      <c r="C3" s="2" t="s">
        <v>0</v>
      </c>
      <c r="E3" s="5"/>
      <c r="L3" s="6" t="s">
        <v>1</v>
      </c>
      <c r="M3" s="6" t="s">
        <v>1</v>
      </c>
    </row>
    <row r="4" customFormat="false" ht="22.5" hidden="false" customHeight="true" outlineLevel="0" collapsed="false">
      <c r="B4" s="7" t="s">
        <v>2</v>
      </c>
      <c r="C4" s="8" t="s">
        <v>3</v>
      </c>
      <c r="D4" s="9" t="s">
        <v>3</v>
      </c>
      <c r="E4" s="5"/>
      <c r="F4" s="9" t="s">
        <v>4</v>
      </c>
      <c r="G4" s="9" t="s">
        <v>5</v>
      </c>
      <c r="H4" s="9" t="s">
        <v>6</v>
      </c>
      <c r="I4" s="3" t="s">
        <v>7</v>
      </c>
      <c r="J4" s="3" t="s">
        <v>8</v>
      </c>
      <c r="L4" s="8" t="s">
        <v>6</v>
      </c>
      <c r="M4" s="6" t="s">
        <v>8</v>
      </c>
    </row>
    <row r="5" customFormat="false" ht="12.8" hidden="false" customHeight="false" outlineLevel="0" collapsed="false">
      <c r="A5" s="1" t="n">
        <v>1</v>
      </c>
      <c r="B5" s="3" t="n">
        <v>1960</v>
      </c>
      <c r="C5" s="6" t="n">
        <v>9.3</v>
      </c>
      <c r="D5" s="3" t="n">
        <v>15.9</v>
      </c>
      <c r="E5" s="5"/>
      <c r="F5" s="10" t="n">
        <f aca="false">D5/7.8</f>
        <v>2.03846153846154</v>
      </c>
      <c r="G5" s="3" t="n">
        <v>0.71</v>
      </c>
      <c r="H5" s="11" t="n">
        <f aca="false">G5/F5</f>
        <v>0.348301886792453</v>
      </c>
      <c r="I5" s="12" t="n">
        <f aca="false">H5-$H$70</f>
        <v>-0.0962445156332838</v>
      </c>
      <c r="J5" s="12" t="n">
        <f aca="false">I5*I5</f>
        <v>0.00926300678948541</v>
      </c>
      <c r="L5" s="13" t="n">
        <f aca="false">G5/(C5/7.8)</f>
        <v>0.595483870967742</v>
      </c>
      <c r="M5" s="14" t="n">
        <f aca="false">(L5-$L$68)*(L5-$L$68)</f>
        <v>0.00177251469008828</v>
      </c>
    </row>
    <row r="6" customFormat="false" ht="12.8" hidden="false" customHeight="false" outlineLevel="0" collapsed="false">
      <c r="A6" s="1" t="n">
        <v>2</v>
      </c>
      <c r="B6" s="3" t="n">
        <v>1961</v>
      </c>
      <c r="C6" s="6" t="n">
        <v>9.4</v>
      </c>
      <c r="D6" s="3" t="n">
        <v>15.5</v>
      </c>
      <c r="E6" s="5"/>
      <c r="F6" s="10" t="n">
        <f aca="false">D6/7.8</f>
        <v>1.98717948717949</v>
      </c>
      <c r="G6" s="3" t="n">
        <v>0.78</v>
      </c>
      <c r="H6" s="11" t="n">
        <f aca="false">G6/F6</f>
        <v>0.392516129032258</v>
      </c>
      <c r="I6" s="12" t="n">
        <f aca="false">H6-$H$70</f>
        <v>-0.0520302733934785</v>
      </c>
      <c r="J6" s="12" t="n">
        <f aca="false">I6*I6</f>
        <v>0.00270714934940012</v>
      </c>
      <c r="L6" s="13" t="n">
        <f aca="false">G6/(C6/7.8)</f>
        <v>0.647234042553191</v>
      </c>
      <c r="M6" s="14" t="n">
        <f aca="false">(L6-$L$68)*(L6-$L$68)</f>
        <v>0.00880808808198053</v>
      </c>
    </row>
    <row r="7" customFormat="false" ht="12.8" hidden="false" customHeight="false" outlineLevel="0" collapsed="false">
      <c r="A7" s="1" t="n">
        <v>3</v>
      </c>
      <c r="B7" s="3" t="n">
        <v>1962</v>
      </c>
      <c r="C7" s="6" t="n">
        <v>9.7</v>
      </c>
      <c r="D7" s="3" t="n">
        <v>15.6</v>
      </c>
      <c r="E7" s="5"/>
      <c r="F7" s="10" t="n">
        <f aca="false">D7/7.8</f>
        <v>2</v>
      </c>
      <c r="G7" s="3" t="n">
        <v>0.56</v>
      </c>
      <c r="H7" s="11" t="n">
        <f aca="false">G7/F7</f>
        <v>0.28</v>
      </c>
      <c r="I7" s="12" t="n">
        <f aca="false">H7-$H$70</f>
        <v>-0.164546402425737</v>
      </c>
      <c r="J7" s="12" t="n">
        <f aca="false">I7*I7</f>
        <v>0.0270755185512524</v>
      </c>
      <c r="L7" s="13" t="n">
        <f aca="false">G7/(C7/7.8)</f>
        <v>0.450309278350515</v>
      </c>
      <c r="M7" s="14" t="n">
        <f aca="false">(L7-$L$68)*(L7-$L$68)</f>
        <v>0.0106241153329036</v>
      </c>
    </row>
    <row r="8" customFormat="false" ht="12.8" hidden="false" customHeight="false" outlineLevel="0" collapsed="false">
      <c r="A8" s="1" t="n">
        <v>4</v>
      </c>
      <c r="B8" s="3" t="n">
        <v>1963</v>
      </c>
      <c r="C8" s="6" t="n">
        <v>10.2</v>
      </c>
      <c r="D8" s="3" t="n">
        <v>15.9</v>
      </c>
      <c r="E8" s="5"/>
      <c r="F8" s="10" t="n">
        <f aca="false">D8/7.8</f>
        <v>2.03846153846154</v>
      </c>
      <c r="G8" s="3" t="n">
        <v>0.57</v>
      </c>
      <c r="H8" s="11" t="n">
        <f aca="false">G8/F8</f>
        <v>0.279622641509434</v>
      </c>
      <c r="I8" s="12" t="n">
        <f aca="false">H8-$H$70</f>
        <v>-0.164923760916303</v>
      </c>
      <c r="J8" s="12" t="n">
        <f aca="false">I8*I8</f>
        <v>0.0271998469147778</v>
      </c>
      <c r="L8" s="13" t="n">
        <f aca="false">G8/(C8/7.8)</f>
        <v>0.435882352941176</v>
      </c>
      <c r="M8" s="14" t="n">
        <f aca="false">(L8-$L$68)*(L8-$L$68)</f>
        <v>0.0138063145533318</v>
      </c>
    </row>
    <row r="9" customFormat="false" ht="12.8" hidden="false" customHeight="false" outlineLevel="0" collapsed="false">
      <c r="A9" s="1" t="n">
        <v>5</v>
      </c>
      <c r="B9" s="3" t="n">
        <v>1964</v>
      </c>
      <c r="C9" s="6" t="n">
        <v>10.8</v>
      </c>
      <c r="D9" s="3" t="n">
        <v>16.2</v>
      </c>
      <c r="E9" s="5"/>
      <c r="F9" s="10" t="n">
        <f aca="false">D9/7.8</f>
        <v>2.07692307692308</v>
      </c>
      <c r="G9" s="3" t="n">
        <v>0.49</v>
      </c>
      <c r="H9" s="11" t="n">
        <f aca="false">G9/F9</f>
        <v>0.235925925925926</v>
      </c>
      <c r="I9" s="12" t="n">
        <f aca="false">H9-$H$70</f>
        <v>-0.208620476499811</v>
      </c>
      <c r="J9" s="12" t="n">
        <f aca="false">I9*I9</f>
        <v>0.0435225032150081</v>
      </c>
      <c r="L9" s="13" t="n">
        <f aca="false">G9/(C9/7.8)</f>
        <v>0.353888888888889</v>
      </c>
      <c r="M9" s="14" t="n">
        <f aca="false">(L9-$L$68)*(L9-$L$68)</f>
        <v>0.0397977517992545</v>
      </c>
    </row>
    <row r="10" customFormat="false" ht="12.8" hidden="false" customHeight="false" outlineLevel="0" collapsed="false">
      <c r="A10" s="1" t="n">
        <v>6</v>
      </c>
      <c r="B10" s="3" t="n">
        <v>1965</v>
      </c>
      <c r="C10" s="6" t="n">
        <v>11.2</v>
      </c>
      <c r="D10" s="3" t="n">
        <v>16.3</v>
      </c>
      <c r="E10" s="5"/>
      <c r="F10" s="10" t="n">
        <f aca="false">D10/7.8</f>
        <v>2.08974358974359</v>
      </c>
      <c r="G10" s="3" t="n">
        <v>1.1</v>
      </c>
      <c r="H10" s="11" t="n">
        <f aca="false">G10/F10</f>
        <v>0.526380368098159</v>
      </c>
      <c r="I10" s="12" t="n">
        <f aca="false">H10-$H$70</f>
        <v>0.0818339656724229</v>
      </c>
      <c r="J10" s="12" t="n">
        <f aca="false">I10*I10</f>
        <v>0.00669679793767529</v>
      </c>
      <c r="L10" s="13" t="n">
        <f aca="false">G10/(C10/7.8)</f>
        <v>0.766071428571429</v>
      </c>
      <c r="M10" s="14" t="n">
        <f aca="false">(L10-$L$68)*(L10-$L$68)</f>
        <v>0.0452365260433996</v>
      </c>
    </row>
    <row r="11" customFormat="false" ht="12.8" hidden="false" customHeight="false" outlineLevel="0" collapsed="false">
      <c r="A11" s="1" t="n">
        <v>7</v>
      </c>
      <c r="B11" s="3" t="n">
        <v>1966</v>
      </c>
      <c r="C11" s="6" t="n">
        <v>11.8</v>
      </c>
      <c r="D11" s="3" t="n">
        <v>16.6</v>
      </c>
      <c r="E11" s="5"/>
      <c r="F11" s="10" t="n">
        <f aca="false">D11/7.8</f>
        <v>2.12820512820513</v>
      </c>
      <c r="G11" s="3" t="n">
        <v>1.1</v>
      </c>
      <c r="H11" s="11" t="n">
        <f aca="false">G11/F11</f>
        <v>0.516867469879518</v>
      </c>
      <c r="I11" s="12" t="n">
        <f aca="false">H11-$H$70</f>
        <v>0.0723210674537815</v>
      </c>
      <c r="J11" s="12" t="n">
        <f aca="false">I11*I11</f>
        <v>0.00523033679765441</v>
      </c>
      <c r="L11" s="13" t="n">
        <f aca="false">G11/(C11/7.8)</f>
        <v>0.727118644067797</v>
      </c>
      <c r="M11" s="14" t="n">
        <f aca="false">(L11-$L$68)*(L11-$L$68)</f>
        <v>0.0301842034056297</v>
      </c>
    </row>
    <row r="12" customFormat="false" ht="12.8" hidden="false" customHeight="false" outlineLevel="0" collapsed="false">
      <c r="A12" s="1" t="n">
        <v>8</v>
      </c>
      <c r="B12" s="3" t="n">
        <v>1967</v>
      </c>
      <c r="C12" s="6" t="n">
        <v>12.2</v>
      </c>
      <c r="D12" s="3" t="n">
        <v>17.1</v>
      </c>
      <c r="E12" s="5"/>
      <c r="F12" s="10" t="n">
        <f aca="false">D12/7.8</f>
        <v>2.19230769230769</v>
      </c>
      <c r="G12" s="3" t="n">
        <v>0.61</v>
      </c>
      <c r="H12" s="11" t="n">
        <f aca="false">G12/F12</f>
        <v>0.278245614035088</v>
      </c>
      <c r="I12" s="12" t="n">
        <f aca="false">H12-$H$70</f>
        <v>-0.166300788390649</v>
      </c>
      <c r="J12" s="12" t="n">
        <f aca="false">I12*I12</f>
        <v>0.0276559522193514</v>
      </c>
      <c r="L12" s="13" t="n">
        <f aca="false">G12/(C12/7.8)</f>
        <v>0.39</v>
      </c>
      <c r="M12" s="14" t="n">
        <f aca="false">(L12-$L$68)*(L12-$L$68)</f>
        <v>0.026693883013206</v>
      </c>
    </row>
    <row r="13" customFormat="false" ht="12.8" hidden="false" customHeight="false" outlineLevel="0" collapsed="false">
      <c r="A13" s="1" t="n">
        <v>9</v>
      </c>
      <c r="B13" s="3" t="n">
        <v>1968</v>
      </c>
      <c r="C13" s="6" t="n">
        <v>12.8</v>
      </c>
      <c r="D13" s="3" t="n">
        <v>17.8</v>
      </c>
      <c r="E13" s="5"/>
      <c r="F13" s="10" t="n">
        <f aca="false">D13/7.8</f>
        <v>2.28205128205128</v>
      </c>
      <c r="G13" s="3" t="n">
        <v>0.99</v>
      </c>
      <c r="H13" s="11" t="n">
        <f aca="false">G13/F13</f>
        <v>0.433820224719101</v>
      </c>
      <c r="I13" s="12" t="n">
        <f aca="false">H13-$H$70</f>
        <v>-0.0107261777066355</v>
      </c>
      <c r="J13" s="12" t="n">
        <f aca="false">I13*I13</f>
        <v>0.000115050888194325</v>
      </c>
      <c r="L13" s="13" t="n">
        <f aca="false">G13/(C13/7.8)</f>
        <v>0.60328125</v>
      </c>
      <c r="M13" s="14" t="n">
        <f aca="false">(L13-$L$68)*(L13-$L$68)</f>
        <v>0.00248987251383661</v>
      </c>
    </row>
    <row r="14" customFormat="false" ht="12.8" hidden="false" customHeight="false" outlineLevel="0" collapsed="false">
      <c r="A14" s="1" t="n">
        <v>10</v>
      </c>
      <c r="B14" s="3" t="n">
        <v>1969</v>
      </c>
      <c r="C14" s="6" t="n">
        <v>13.7</v>
      </c>
      <c r="D14" s="3" t="n">
        <v>18.3</v>
      </c>
      <c r="E14" s="5"/>
      <c r="F14" s="10" t="n">
        <f aca="false">D14/7.8</f>
        <v>2.34615384615385</v>
      </c>
      <c r="G14" s="3" t="n">
        <v>1.32</v>
      </c>
      <c r="H14" s="11" t="n">
        <f aca="false">G14/F14</f>
        <v>0.562622950819672</v>
      </c>
      <c r="I14" s="12" t="n">
        <f aca="false">H14-$H$70</f>
        <v>0.118076548393936</v>
      </c>
      <c r="J14" s="12" t="n">
        <f aca="false">I14*I14</f>
        <v>0.0139420712806254</v>
      </c>
      <c r="L14" s="13" t="n">
        <f aca="false">G14/(C14/7.8)</f>
        <v>0.751532846715328</v>
      </c>
      <c r="M14" s="14" t="n">
        <f aca="false">(L14-$L$68)*(L14-$L$68)</f>
        <v>0.0392635093212317</v>
      </c>
    </row>
    <row r="15" customFormat="false" ht="12.8" hidden="false" customHeight="false" outlineLevel="0" collapsed="false">
      <c r="A15" s="1" t="n">
        <v>11</v>
      </c>
      <c r="B15" s="3" t="n">
        <v>1970</v>
      </c>
      <c r="C15" s="6" t="n">
        <v>14.8</v>
      </c>
      <c r="D15" s="3" t="n">
        <v>19.4</v>
      </c>
      <c r="E15" s="5"/>
      <c r="F15" s="10" t="n">
        <f aca="false">D15/7.8</f>
        <v>2.48717948717949</v>
      </c>
      <c r="G15" s="3" t="n">
        <v>1.13</v>
      </c>
      <c r="H15" s="11" t="n">
        <f aca="false">G15/F15</f>
        <v>0.454329896907216</v>
      </c>
      <c r="I15" s="12" t="n">
        <f aca="false">H15-$H$70</f>
        <v>0.00978349448147986</v>
      </c>
      <c r="J15" s="12" t="n">
        <f aca="false">I15*I15</f>
        <v>9.57167642691469E-005</v>
      </c>
      <c r="L15" s="13" t="n">
        <f aca="false">G15/(C15/7.8)</f>
        <v>0.59554054054054</v>
      </c>
      <c r="M15" s="14" t="n">
        <f aca="false">(L15-$L$68)*(L15-$L$68)</f>
        <v>0.00177728962047657</v>
      </c>
    </row>
    <row r="16" customFormat="false" ht="12.8" hidden="false" customHeight="false" outlineLevel="0" collapsed="false">
      <c r="A16" s="1" t="n">
        <v>12</v>
      </c>
      <c r="B16" s="3" t="n">
        <v>1971</v>
      </c>
      <c r="C16" s="6" t="n">
        <v>15.4</v>
      </c>
      <c r="D16" s="3" t="n">
        <v>20</v>
      </c>
      <c r="E16" s="5"/>
      <c r="F16" s="10" t="n">
        <f aca="false">D16/7.8</f>
        <v>2.56410256410256</v>
      </c>
      <c r="G16" s="3" t="n">
        <v>0.73</v>
      </c>
      <c r="H16" s="11" t="n">
        <f aca="false">G16/F16</f>
        <v>0.2847</v>
      </c>
      <c r="I16" s="12" t="n">
        <f aca="false">H16-$H$70</f>
        <v>-0.159846402425737</v>
      </c>
      <c r="J16" s="12" t="n">
        <f aca="false">I16*I16</f>
        <v>0.0255508723684505</v>
      </c>
      <c r="L16" s="13" t="n">
        <f aca="false">G16/(C16/7.8)</f>
        <v>0.36974025974026</v>
      </c>
      <c r="M16" s="14" t="n">
        <f aca="false">(L16-$L$68)*(L16-$L$68)</f>
        <v>0.0337245192863119</v>
      </c>
    </row>
    <row r="17" customFormat="false" ht="12.8" hidden="false" customHeight="false" outlineLevel="0" collapsed="false">
      <c r="A17" s="1" t="n">
        <v>13</v>
      </c>
      <c r="B17" s="3" t="n">
        <v>1972</v>
      </c>
      <c r="C17" s="6" t="n">
        <v>16.1</v>
      </c>
      <c r="D17" s="3" t="n">
        <v>20.7</v>
      </c>
      <c r="E17" s="5"/>
      <c r="F17" s="10" t="n">
        <f aca="false">D17/7.8</f>
        <v>2.65384615384615</v>
      </c>
      <c r="G17" s="3" t="n">
        <v>1.47</v>
      </c>
      <c r="H17" s="11" t="n">
        <f aca="false">G17/F17</f>
        <v>0.553913043478261</v>
      </c>
      <c r="I17" s="12" t="n">
        <f aca="false">H17-$H$70</f>
        <v>0.109366641052524</v>
      </c>
      <c r="J17" s="12" t="n">
        <f aca="false">I17*I17</f>
        <v>0.0119610621751117</v>
      </c>
      <c r="L17" s="13" t="n">
        <f aca="false">G17/(C17/7.8)</f>
        <v>0.712173913043478</v>
      </c>
      <c r="M17" s="14" t="n">
        <f aca="false">(L17-$L$68)*(L17-$L$68)</f>
        <v>0.0252146723213959</v>
      </c>
    </row>
    <row r="18" customFormat="false" ht="12.8" hidden="false" customHeight="false" outlineLevel="0" collapsed="false">
      <c r="A18" s="1" t="n">
        <v>14</v>
      </c>
      <c r="B18" s="3" t="n">
        <v>1973</v>
      </c>
      <c r="C18" s="6" t="n">
        <v>17</v>
      </c>
      <c r="D18" s="3" t="n">
        <v>21.4</v>
      </c>
      <c r="E18" s="5"/>
      <c r="F18" s="10" t="n">
        <f aca="false">D18/7.8</f>
        <v>2.74358974358974</v>
      </c>
      <c r="G18" s="3" t="n">
        <v>1.46</v>
      </c>
      <c r="H18" s="11" t="n">
        <f aca="false">G18/F18</f>
        <v>0.53214953271028</v>
      </c>
      <c r="I18" s="12" t="n">
        <f aca="false">H18-$H$70</f>
        <v>0.0876031302845438</v>
      </c>
      <c r="J18" s="12" t="n">
        <f aca="false">I18*I18</f>
        <v>0.00767430843565075</v>
      </c>
      <c r="L18" s="13" t="n">
        <f aca="false">G18/(C18/7.8)</f>
        <v>0.669882352941176</v>
      </c>
      <c r="M18" s="14" t="n">
        <f aca="false">(L18-$L$68)*(L18-$L$68)</f>
        <v>0.0135721859962085</v>
      </c>
    </row>
    <row r="19" customFormat="false" ht="12.8" hidden="false" customHeight="false" outlineLevel="0" collapsed="false">
      <c r="A19" s="1" t="n">
        <v>15</v>
      </c>
      <c r="B19" s="15" t="n">
        <v>1974</v>
      </c>
      <c r="C19" s="16" t="n">
        <v>16.9</v>
      </c>
      <c r="D19" s="15" t="n">
        <v>21.2</v>
      </c>
      <c r="E19" s="15"/>
      <c r="F19" s="17" t="n">
        <f aca="false">D19/7.8</f>
        <v>2.71794871794872</v>
      </c>
      <c r="G19" s="15" t="n">
        <v>0.68</v>
      </c>
      <c r="H19" s="18" t="n">
        <f aca="false">G19/F19</f>
        <v>0.250188679245283</v>
      </c>
      <c r="I19" s="12" t="n">
        <f aca="false">H19-$H$70</f>
        <v>-0.194357723180454</v>
      </c>
      <c r="J19" s="12" t="n">
        <f aca="false">I19*I19</f>
        <v>0.0377749245598898</v>
      </c>
      <c r="L19" s="13" t="n">
        <f aca="false">G19/(C19/7.8)</f>
        <v>0.313846153846154</v>
      </c>
      <c r="M19" s="14" t="n">
        <f aca="false">(L19-$L$68)*(L19-$L$68)</f>
        <v>0.0573777222756182</v>
      </c>
    </row>
    <row r="20" customFormat="false" ht="12.8" hidden="false" customHeight="false" outlineLevel="0" collapsed="false">
      <c r="A20" s="1" t="n">
        <v>16</v>
      </c>
      <c r="B20" s="3" t="n">
        <v>1975</v>
      </c>
      <c r="C20" s="6" t="n">
        <v>16.9</v>
      </c>
      <c r="D20" s="3" t="n">
        <v>21.3</v>
      </c>
      <c r="E20" s="5"/>
      <c r="F20" s="10" t="n">
        <f aca="false">D20/7.8</f>
        <v>2.73076923076923</v>
      </c>
      <c r="G20" s="3" t="n">
        <v>1.23</v>
      </c>
      <c r="H20" s="11" t="n">
        <f aca="false">G20/F20</f>
        <v>0.450422535211268</v>
      </c>
      <c r="I20" s="12" t="n">
        <f aca="false">H20-$H$70</f>
        <v>0.00587613278553101</v>
      </c>
      <c r="J20" s="12" t="n">
        <f aca="false">I20*I20</f>
        <v>3.45289365131924E-005</v>
      </c>
      <c r="L20" s="13" t="n">
        <f aca="false">G20/(C20/7.8)</f>
        <v>0.567692307692308</v>
      </c>
      <c r="M20" s="14" t="n">
        <f aca="false">(L20-$L$68)*(L20-$L$68)</f>
        <v>0.000204766943317202</v>
      </c>
    </row>
    <row r="21" customFormat="false" ht="12.8" hidden="false" customHeight="false" outlineLevel="0" collapsed="false">
      <c r="A21" s="1" t="n">
        <v>17</v>
      </c>
      <c r="B21" s="3" t="n">
        <v>1976</v>
      </c>
      <c r="C21" s="6" t="n">
        <v>17.9</v>
      </c>
      <c r="D21" s="3" t="n">
        <v>22.2</v>
      </c>
      <c r="E21" s="5"/>
      <c r="F21" s="10" t="n">
        <f aca="false">D21/7.8</f>
        <v>2.84615384615385</v>
      </c>
      <c r="G21" s="3" t="n">
        <v>0.97</v>
      </c>
      <c r="H21" s="11" t="n">
        <f aca="false">G21/F21</f>
        <v>0.340810810810811</v>
      </c>
      <c r="I21" s="12" t="n">
        <f aca="false">H21-$H$70</f>
        <v>-0.103735591614926</v>
      </c>
      <c r="J21" s="12" t="n">
        <f aca="false">I21*I21</f>
        <v>0.0107610729676987</v>
      </c>
      <c r="L21" s="13" t="n">
        <f aca="false">G21/(C21/7.8)</f>
        <v>0.42268156424581</v>
      </c>
      <c r="M21" s="14" t="n">
        <f aca="false">(L21-$L$68)*(L21-$L$68)</f>
        <v>0.0170827679712962</v>
      </c>
    </row>
    <row r="22" customFormat="false" ht="12.8" hidden="false" customHeight="false" outlineLevel="0" collapsed="false">
      <c r="A22" s="1" t="n">
        <v>18</v>
      </c>
      <c r="B22" s="3" t="n">
        <v>1977</v>
      </c>
      <c r="C22" s="6" t="n">
        <v>18.4</v>
      </c>
      <c r="D22" s="3" t="n">
        <v>22.8</v>
      </c>
      <c r="F22" s="10" t="n">
        <f aca="false">D22/7.8</f>
        <v>2.92307692307692</v>
      </c>
      <c r="G22" s="3" t="n">
        <v>1.92</v>
      </c>
      <c r="H22" s="11" t="n">
        <f aca="false">G22/F22</f>
        <v>0.656842105263158</v>
      </c>
      <c r="I22" s="12" t="n">
        <f aca="false">H22-$H$70</f>
        <v>0.212295702837421</v>
      </c>
      <c r="J22" s="12" t="n">
        <f aca="false">I22*I22</f>
        <v>0.0450694654432347</v>
      </c>
      <c r="L22" s="13" t="n">
        <f aca="false">G22/(C22/7.8)</f>
        <v>0.813913043478261</v>
      </c>
      <c r="M22" s="14" t="n">
        <f aca="false">(L22-$L$68)*(L22-$L$68)</f>
        <v>0.0678760975790016</v>
      </c>
    </row>
    <row r="23" customFormat="false" ht="12.8" hidden="false" customHeight="false" outlineLevel="0" collapsed="false">
      <c r="A23" s="1" t="n">
        <v>19</v>
      </c>
      <c r="B23" s="3" t="n">
        <v>1978</v>
      </c>
      <c r="C23" s="6" t="n">
        <v>18.9</v>
      </c>
      <c r="D23" s="3" t="n">
        <v>23.1</v>
      </c>
      <c r="F23" s="10" t="n">
        <f aca="false">D23/7.8</f>
        <v>2.96153846153846</v>
      </c>
      <c r="G23" s="3" t="n">
        <v>1.29</v>
      </c>
      <c r="H23" s="11" t="n">
        <f aca="false">G23/F23</f>
        <v>0.435584415584416</v>
      </c>
      <c r="I23" s="12" t="n">
        <f aca="false">H23-$H$70</f>
        <v>-0.00896198684132099</v>
      </c>
      <c r="J23" s="12" t="n">
        <f aca="false">I23*I23</f>
        <v>8.03172081440106E-005</v>
      </c>
      <c r="L23" s="13" t="n">
        <f aca="false">G23/(C23/7.8)</f>
        <v>0.532380952380952</v>
      </c>
      <c r="M23" s="14" t="n">
        <f aca="false">(L23-$L$68)*(L23-$L$68)</f>
        <v>0.000441070363513619</v>
      </c>
    </row>
    <row r="24" customFormat="false" ht="12.8" hidden="false" customHeight="false" outlineLevel="0" collapsed="false">
      <c r="A24" s="1" t="n">
        <v>20</v>
      </c>
      <c r="B24" s="3" t="n">
        <v>1979</v>
      </c>
      <c r="C24" s="6" t="n">
        <v>19.5</v>
      </c>
      <c r="D24" s="3" t="n">
        <v>23.5</v>
      </c>
      <c r="F24" s="10" t="n">
        <f aca="false">D24/7.8</f>
        <v>3.01282051282051</v>
      </c>
      <c r="G24" s="3" t="n">
        <v>2.14</v>
      </c>
      <c r="H24" s="11" t="n">
        <f aca="false">G24/F24</f>
        <v>0.710297872340426</v>
      </c>
      <c r="I24" s="12" t="n">
        <f aca="false">H24-$H$70</f>
        <v>0.265751469914689</v>
      </c>
      <c r="J24" s="12" t="n">
        <f aca="false">I24*I24</f>
        <v>0.0706238437618179</v>
      </c>
      <c r="L24" s="13" t="n">
        <f aca="false">G24/(C24/7.8)</f>
        <v>0.856</v>
      </c>
      <c r="M24" s="14" t="n">
        <f aca="false">(L24-$L$68)*(L24-$L$68)</f>
        <v>0.0915772740565619</v>
      </c>
    </row>
    <row r="25" customFormat="false" ht="12.8" hidden="false" customHeight="false" outlineLevel="0" collapsed="false">
      <c r="A25" s="1" t="n">
        <v>21</v>
      </c>
      <c r="B25" s="3" t="n">
        <v>1980</v>
      </c>
      <c r="C25" s="6" t="n">
        <v>19.3</v>
      </c>
      <c r="D25" s="3" t="n">
        <v>23.4</v>
      </c>
      <c r="F25" s="10" t="n">
        <f aca="false">D25/7.8</f>
        <v>3</v>
      </c>
      <c r="G25" s="3" t="n">
        <v>1.71</v>
      </c>
      <c r="H25" s="11" t="n">
        <f aca="false">G25/F25</f>
        <v>0.57</v>
      </c>
      <c r="I25" s="12" t="n">
        <f aca="false">H25-$H$70</f>
        <v>0.125453597574263</v>
      </c>
      <c r="J25" s="12" t="n">
        <f aca="false">I25*I25</f>
        <v>0.0157386051443252</v>
      </c>
      <c r="L25" s="13" t="n">
        <f aca="false">G25/(C25/7.8)</f>
        <v>0.691088082901554</v>
      </c>
      <c r="M25" s="14" t="n">
        <f aca="false">(L25-$L$68)*(L25-$L$68)</f>
        <v>0.0189627924099254</v>
      </c>
    </row>
    <row r="26" customFormat="false" ht="12.8" hidden="false" customHeight="false" outlineLevel="0" collapsed="false">
      <c r="A26" s="1" t="n">
        <v>22</v>
      </c>
      <c r="B26" s="3" t="n">
        <v>1981</v>
      </c>
      <c r="C26" s="6" t="n">
        <v>18.9</v>
      </c>
      <c r="D26" s="3" t="n">
        <v>23.3</v>
      </c>
      <c r="F26" s="10" t="n">
        <f aca="false">D26/7.8</f>
        <v>2.98717948717949</v>
      </c>
      <c r="G26" s="3" t="n">
        <v>1.15</v>
      </c>
      <c r="H26" s="11" t="n">
        <f aca="false">G26/F26</f>
        <v>0.384978540772532</v>
      </c>
      <c r="I26" s="12" t="n">
        <f aca="false">H26-$H$70</f>
        <v>-0.0595678616532044</v>
      </c>
      <c r="J26" s="12" t="n">
        <f aca="false">I26*I26</f>
        <v>0.0035483301419353</v>
      </c>
      <c r="L26" s="13" t="n">
        <f aca="false">G26/(C26/7.8)</f>
        <v>0.474603174603175</v>
      </c>
      <c r="M26" s="14" t="n">
        <f aca="false">(L26-$L$68)*(L26-$L$68)</f>
        <v>0.00620620222013292</v>
      </c>
    </row>
    <row r="27" customFormat="false" ht="12.8" hidden="false" customHeight="false" outlineLevel="0" collapsed="false">
      <c r="A27" s="1" t="n">
        <v>23</v>
      </c>
      <c r="B27" s="3" t="n">
        <v>1982</v>
      </c>
      <c r="C27" s="6" t="n">
        <v>18.7</v>
      </c>
      <c r="D27" s="3" t="n">
        <v>23.1</v>
      </c>
      <c r="F27" s="10" t="n">
        <f aca="false">D27/7.8</f>
        <v>2.96153846153846</v>
      </c>
      <c r="G27" s="3" t="n">
        <v>0.99</v>
      </c>
      <c r="H27" s="11" t="n">
        <f aca="false">G27/F27</f>
        <v>0.334285714285714</v>
      </c>
      <c r="I27" s="12" t="n">
        <f aca="false">H27-$H$70</f>
        <v>-0.110260688140022</v>
      </c>
      <c r="J27" s="12" t="n">
        <f aca="false">I27*I27</f>
        <v>0.0121574193491113</v>
      </c>
      <c r="L27" s="13" t="n">
        <f aca="false">G27/(C27/7.8)</f>
        <v>0.412941176470588</v>
      </c>
      <c r="M27" s="14" t="n">
        <f aca="false">(L27-$L$68)*(L27-$L$68)</f>
        <v>0.0197238012054142</v>
      </c>
    </row>
    <row r="28" customFormat="false" ht="12.8" hidden="false" customHeight="false" outlineLevel="0" collapsed="false">
      <c r="A28" s="1" t="n">
        <v>24</v>
      </c>
      <c r="B28" s="3" t="n">
        <v>1983</v>
      </c>
      <c r="C28" s="6" t="n">
        <v>18.8</v>
      </c>
      <c r="D28" s="3" t="n">
        <v>23.6</v>
      </c>
      <c r="F28" s="10" t="n">
        <f aca="false">D28/7.8</f>
        <v>3.02564102564103</v>
      </c>
      <c r="G28" s="3" t="n">
        <v>1.84</v>
      </c>
      <c r="H28" s="11" t="n">
        <f aca="false">G28/F28</f>
        <v>0.608135593220339</v>
      </c>
      <c r="I28" s="12" t="n">
        <f aca="false">H28-$H$70</f>
        <v>0.163589190794602</v>
      </c>
      <c r="J28" s="12" t="n">
        <f aca="false">I28*I28</f>
        <v>0.0267614233448328</v>
      </c>
      <c r="L28" s="13" t="n">
        <f aca="false">G28/(C28/7.8)</f>
        <v>0.763404255319149</v>
      </c>
      <c r="M28" s="14" t="n">
        <f aca="false">(L28-$L$68)*(L28-$L$68)</f>
        <v>0.0441090840947278</v>
      </c>
    </row>
    <row r="29" customFormat="false" ht="12.8" hidden="false" customHeight="false" outlineLevel="0" collapsed="false">
      <c r="A29" s="1" t="n">
        <v>25</v>
      </c>
      <c r="B29" s="3" t="n">
        <v>1984</v>
      </c>
      <c r="C29" s="6" t="n">
        <v>19.5</v>
      </c>
      <c r="D29" s="3" t="n">
        <v>24.8</v>
      </c>
      <c r="F29" s="10" t="n">
        <f aca="false">D29/7.8</f>
        <v>3.17948717948718</v>
      </c>
      <c r="G29" s="3" t="n">
        <v>1.23</v>
      </c>
      <c r="H29" s="11" t="n">
        <f aca="false">G29/F29</f>
        <v>0.386854838709677</v>
      </c>
      <c r="I29" s="12" t="n">
        <f aca="false">H29-$H$70</f>
        <v>-0.0576915637160592</v>
      </c>
      <c r="J29" s="12" t="n">
        <f aca="false">I29*I29</f>
        <v>0.00332831652400411</v>
      </c>
      <c r="L29" s="13" t="n">
        <f aca="false">G29/(C29/7.8)</f>
        <v>0.492</v>
      </c>
      <c r="M29" s="14" t="n">
        <f aca="false">(L29-$L$68)*(L29-$L$68)</f>
        <v>0.00376782697548563</v>
      </c>
    </row>
    <row r="30" customFormat="false" ht="12.8" hidden="false" customHeight="false" outlineLevel="0" collapsed="false">
      <c r="A30" s="1" t="n">
        <v>26</v>
      </c>
      <c r="B30" s="3" t="n">
        <v>1985</v>
      </c>
      <c r="C30" s="6" t="n">
        <v>20.1</v>
      </c>
      <c r="D30" s="3" t="n">
        <v>25.2</v>
      </c>
      <c r="F30" s="10" t="n">
        <f aca="false">D30/7.8</f>
        <v>3.23076923076923</v>
      </c>
      <c r="G30" s="3" t="n">
        <v>1.65</v>
      </c>
      <c r="H30" s="11" t="n">
        <f aca="false">G30/F30</f>
        <v>0.510714285714286</v>
      </c>
      <c r="I30" s="12" t="n">
        <f aca="false">H30-$H$70</f>
        <v>0.0661678832885491</v>
      </c>
      <c r="J30" s="12" t="n">
        <f aca="false">I30*I30</f>
        <v>0.00437818877888706</v>
      </c>
      <c r="L30" s="13" t="n">
        <f aca="false">G30/(C30/7.8)</f>
        <v>0.640298507462686</v>
      </c>
      <c r="M30" s="14" t="n">
        <f aca="false">(L30-$L$68)*(L30-$L$68)</f>
        <v>0.00755437016606711</v>
      </c>
    </row>
    <row r="31" customFormat="false" ht="12.8" hidden="false" customHeight="false" outlineLevel="0" collapsed="false">
      <c r="A31" s="1" t="n">
        <v>27</v>
      </c>
      <c r="B31" s="3" t="n">
        <v>1986</v>
      </c>
      <c r="C31" s="6" t="n">
        <v>20.4</v>
      </c>
      <c r="D31" s="3" t="n">
        <v>25.6</v>
      </c>
      <c r="F31" s="10" t="n">
        <f aca="false">D31/7.8</f>
        <v>3.28205128205128</v>
      </c>
      <c r="G31" s="3" t="n">
        <v>1.01</v>
      </c>
      <c r="H31" s="11" t="n">
        <f aca="false">G31/F31</f>
        <v>0.307734375</v>
      </c>
      <c r="I31" s="12" t="n">
        <f aca="false">H31-$H$70</f>
        <v>-0.136812027425737</v>
      </c>
      <c r="J31" s="12" t="n">
        <f aca="false">I31*I31</f>
        <v>0.0187175308483405</v>
      </c>
      <c r="L31" s="13" t="n">
        <f aca="false">G31/(C31/7.8)</f>
        <v>0.386176470588235</v>
      </c>
      <c r="M31" s="14" t="n">
        <f aca="false">(L31-$L$68)*(L31-$L$68)</f>
        <v>0.0279578989546431</v>
      </c>
    </row>
    <row r="32" customFormat="false" ht="12.8" hidden="false" customHeight="false" outlineLevel="0" collapsed="false">
      <c r="A32" s="1" t="n">
        <v>28</v>
      </c>
      <c r="B32" s="15" t="n">
        <v>1987</v>
      </c>
      <c r="C32" s="16" t="n">
        <v>21.1</v>
      </c>
      <c r="D32" s="3" t="n">
        <v>26.2</v>
      </c>
      <c r="F32" s="10" t="n">
        <f aca="false">D32/7.8</f>
        <v>3.35897435897436</v>
      </c>
      <c r="G32" s="15" t="n">
        <v>2.66</v>
      </c>
      <c r="H32" s="19" t="n">
        <f aca="false">G32/F32</f>
        <v>0.791908396946565</v>
      </c>
      <c r="I32" s="12" t="n">
        <f aca="false">H32-$H$70</f>
        <v>0.347361994520828</v>
      </c>
      <c r="J32" s="12" t="n">
        <f aca="false">I32*I32</f>
        <v>0.120660355237488</v>
      </c>
      <c r="L32" s="13" t="n">
        <f aca="false">G32/(C32/7.8)</f>
        <v>0.983317535545024</v>
      </c>
      <c r="M32" s="14" t="n">
        <f aca="false">(L32-$L$68)*(L32-$L$68)</f>
        <v>0.18484402503884</v>
      </c>
    </row>
    <row r="33" customFormat="false" ht="12.8" hidden="false" customHeight="false" outlineLevel="0" collapsed="false">
      <c r="A33" s="1" t="n">
        <v>29</v>
      </c>
      <c r="B33" s="3" t="n">
        <v>1988</v>
      </c>
      <c r="C33" s="6" t="n">
        <v>21.9</v>
      </c>
      <c r="D33" s="3" t="n">
        <v>27</v>
      </c>
      <c r="F33" s="10" t="n">
        <f aca="false">D33/7.8</f>
        <v>3.46153846153846</v>
      </c>
      <c r="G33" s="3" t="n">
        <v>2.17</v>
      </c>
      <c r="H33" s="11" t="n">
        <f aca="false">G33/F33</f>
        <v>0.626888888888889</v>
      </c>
      <c r="I33" s="12" t="n">
        <f aca="false">H33-$H$70</f>
        <v>0.182342486463152</v>
      </c>
      <c r="J33" s="12" t="n">
        <f aca="false">I33*I33</f>
        <v>0.0332487823695649</v>
      </c>
      <c r="L33" s="13" t="n">
        <f aca="false">G33/(C33/7.8)</f>
        <v>0.772876712328767</v>
      </c>
      <c r="M33" s="14" t="n">
        <f aca="false">(L33-$L$68)*(L33-$L$68)</f>
        <v>0.0481776532151665</v>
      </c>
    </row>
    <row r="34" customFormat="false" ht="12.8" hidden="false" customHeight="false" outlineLevel="0" collapsed="false">
      <c r="A34" s="1" t="n">
        <v>30</v>
      </c>
      <c r="B34" s="3" t="n">
        <v>1989</v>
      </c>
      <c r="C34" s="6" t="n">
        <v>22.2</v>
      </c>
      <c r="D34" s="3" t="n">
        <v>27.1</v>
      </c>
      <c r="F34" s="10" t="n">
        <f aca="false">D34/7.8</f>
        <v>3.47435897435897</v>
      </c>
      <c r="G34" s="3" t="n">
        <v>1.45</v>
      </c>
      <c r="H34" s="11" t="n">
        <f aca="false">G34/F34</f>
        <v>0.417343173431734</v>
      </c>
      <c r="I34" s="12" t="n">
        <f aca="false">H34-$H$70</f>
        <v>-0.0272032289940023</v>
      </c>
      <c r="J34" s="12" t="n">
        <f aca="false">I34*I34</f>
        <v>0.000740015667700127</v>
      </c>
      <c r="L34" s="13" t="n">
        <f aca="false">G34/(C34/7.8)</f>
        <v>0.50945945945946</v>
      </c>
      <c r="M34" s="14" t="n">
        <f aca="false">(L34-$L$68)*(L34-$L$68)</f>
        <v>0.0019292447026545</v>
      </c>
    </row>
    <row r="35" customFormat="false" ht="12.8" hidden="false" customHeight="false" outlineLevel="0" collapsed="false">
      <c r="A35" s="1" t="n">
        <v>31</v>
      </c>
      <c r="B35" s="3" t="n">
        <v>1990</v>
      </c>
      <c r="C35" s="6" t="n">
        <v>22.5</v>
      </c>
      <c r="D35" s="3" t="n">
        <v>27.4</v>
      </c>
      <c r="F35" s="10" t="n">
        <f aca="false">D35/7.8</f>
        <v>3.51282051282051</v>
      </c>
      <c r="G35" s="3" t="n">
        <v>1.23</v>
      </c>
      <c r="H35" s="11" t="n">
        <f aca="false">G35/F35</f>
        <v>0.35014598540146</v>
      </c>
      <c r="I35" s="12" t="n">
        <f aca="false">H35-$H$70</f>
        <v>-0.0944004170242767</v>
      </c>
      <c r="J35" s="12" t="n">
        <f aca="false">I35*I35</f>
        <v>0.00891143873435735</v>
      </c>
      <c r="L35" s="13" t="n">
        <f aca="false">G35/(C35/7.8)</f>
        <v>0.4264</v>
      </c>
      <c r="M35" s="14" t="n">
        <f aca="false">(L35-$L$68)*(L35-$L$68)</f>
        <v>0.0161245877213136</v>
      </c>
    </row>
    <row r="36" customFormat="false" ht="12.8" hidden="false" customHeight="false" outlineLevel="0" collapsed="false">
      <c r="A36" s="1" t="n">
        <v>32</v>
      </c>
      <c r="B36" s="3" t="n">
        <v>1991</v>
      </c>
      <c r="C36" s="6" t="n">
        <v>23</v>
      </c>
      <c r="D36" s="3" t="n">
        <v>27.8</v>
      </c>
      <c r="F36" s="10" t="n">
        <f aca="false">D36/7.8</f>
        <v>3.56410256410256</v>
      </c>
      <c r="G36" s="3" t="n">
        <v>0.75</v>
      </c>
      <c r="H36" s="11" t="n">
        <f aca="false">G36/F36</f>
        <v>0.210431654676259</v>
      </c>
      <c r="I36" s="12" t="n">
        <f aca="false">H36-$H$70</f>
        <v>-0.234114747749478</v>
      </c>
      <c r="J36" s="12" t="n">
        <f aca="false">I36*I36</f>
        <v>0.0548097151138015</v>
      </c>
      <c r="L36" s="13" t="n">
        <f aca="false">G36/(C36/7.8)</f>
        <v>0.254347826086956</v>
      </c>
      <c r="M36" s="14" t="n">
        <f aca="false">(L36-$L$68)*(L36-$L$68)</f>
        <v>0.0894218125374066</v>
      </c>
    </row>
    <row r="37" customFormat="false" ht="12.8" hidden="false" customHeight="false" outlineLevel="0" collapsed="false">
      <c r="A37" s="1" t="n">
        <v>33</v>
      </c>
      <c r="B37" s="15" t="n">
        <v>1992</v>
      </c>
      <c r="C37" s="16" t="n">
        <v>22.4</v>
      </c>
      <c r="D37" s="3" t="n">
        <v>27.2</v>
      </c>
      <c r="F37" s="10" t="n">
        <f aca="false">D37/7.8</f>
        <v>3.48717948717949</v>
      </c>
      <c r="G37" s="15" t="n">
        <v>0.73</v>
      </c>
      <c r="H37" s="19" t="n">
        <f aca="false">G37/F37</f>
        <v>0.209338235294118</v>
      </c>
      <c r="I37" s="12" t="n">
        <f aca="false">H37-$H$70</f>
        <v>-0.235208167131619</v>
      </c>
      <c r="J37" s="12" t="n">
        <f aca="false">I37*I37</f>
        <v>0.0553228818854156</v>
      </c>
      <c r="L37" s="13" t="n">
        <f aca="false">G37/(C37/7.8)</f>
        <v>0.254196428571429</v>
      </c>
      <c r="M37" s="14" t="n">
        <f aca="false">(L37-$L$68)*(L37-$L$68)</f>
        <v>0.0895123817106362</v>
      </c>
    </row>
    <row r="38" customFormat="false" ht="12.8" hidden="false" customHeight="false" outlineLevel="0" collapsed="false">
      <c r="A38" s="1" t="n">
        <v>34</v>
      </c>
      <c r="B38" s="3" t="n">
        <v>1993</v>
      </c>
      <c r="C38" s="6" t="n">
        <v>22.6</v>
      </c>
      <c r="D38" s="3" t="n">
        <v>27.4</v>
      </c>
      <c r="F38" s="10" t="n">
        <f aca="false">D38/7.8</f>
        <v>3.51282051282051</v>
      </c>
      <c r="G38" s="3" t="n">
        <v>1.23</v>
      </c>
      <c r="H38" s="11" t="n">
        <f aca="false">G38/F38</f>
        <v>0.35014598540146</v>
      </c>
      <c r="I38" s="12" t="n">
        <f aca="false">H38-$H$70</f>
        <v>-0.0944004170242767</v>
      </c>
      <c r="J38" s="12" t="n">
        <f aca="false">I38*I38</f>
        <v>0.00891143873435735</v>
      </c>
      <c r="L38" s="13" t="n">
        <f aca="false">G38/(C38/7.8)</f>
        <v>0.424513274336283</v>
      </c>
      <c r="M38" s="14" t="n">
        <f aca="false">(L38-$L$68)*(L38-$L$68)</f>
        <v>0.0166073102198574</v>
      </c>
    </row>
    <row r="39" customFormat="false" ht="12.8" hidden="false" customHeight="false" outlineLevel="0" collapsed="false">
      <c r="A39" s="1" t="n">
        <v>35</v>
      </c>
      <c r="B39" s="3" t="n">
        <v>1994</v>
      </c>
      <c r="C39" s="6" t="n">
        <v>22.7</v>
      </c>
      <c r="D39" s="3" t="n">
        <v>28</v>
      </c>
      <c r="F39" s="10" t="n">
        <f aca="false">D39/7.8</f>
        <v>3.58974358974359</v>
      </c>
      <c r="G39" s="3" t="n">
        <v>1.67</v>
      </c>
      <c r="H39" s="11" t="n">
        <f aca="false">G39/F39</f>
        <v>0.465214285714286</v>
      </c>
      <c r="I39" s="12" t="n">
        <f aca="false">H39-$H$70</f>
        <v>0.0206678832885491</v>
      </c>
      <c r="J39" s="12" t="n">
        <f aca="false">I39*I39</f>
        <v>0.000427161399629088</v>
      </c>
      <c r="L39" s="13" t="n">
        <f aca="false">G39/(C39/7.8)</f>
        <v>0.573832599118943</v>
      </c>
      <c r="M39" s="14" t="n">
        <f aca="false">(L39-$L$68)*(L39-$L$68)</f>
        <v>0.000418201333657901</v>
      </c>
    </row>
    <row r="40" customFormat="false" ht="12.8" hidden="false" customHeight="false" outlineLevel="0" collapsed="false">
      <c r="A40" s="1" t="n">
        <v>36</v>
      </c>
      <c r="B40" s="3" t="n">
        <v>1995</v>
      </c>
      <c r="C40" s="6" t="n">
        <v>23.2</v>
      </c>
      <c r="D40" s="3" t="n">
        <v>28.5</v>
      </c>
      <c r="F40" s="10" t="n">
        <f aca="false">D40/7.8</f>
        <v>3.65384615384615</v>
      </c>
      <c r="G40" s="3" t="n">
        <v>1.99</v>
      </c>
      <c r="H40" s="11" t="n">
        <f aca="false">G40/F40</f>
        <v>0.544631578947368</v>
      </c>
      <c r="I40" s="12" t="n">
        <f aca="false">H40-$H$70</f>
        <v>0.100085176521632</v>
      </c>
      <c r="J40" s="12" t="n">
        <f aca="false">I40*I40</f>
        <v>0.0100170425593662</v>
      </c>
      <c r="L40" s="13" t="n">
        <f aca="false">G40/(C40/7.8)</f>
        <v>0.669051724137931</v>
      </c>
      <c r="M40" s="14" t="n">
        <f aca="false">(L40-$L$68)*(L40-$L$68)</f>
        <v>0.0133793398855998</v>
      </c>
    </row>
    <row r="41" customFormat="false" ht="12.8" hidden="false" customHeight="false" outlineLevel="0" collapsed="false">
      <c r="A41" s="1" t="n">
        <v>37</v>
      </c>
      <c r="B41" s="3" t="n">
        <v>1996</v>
      </c>
      <c r="C41" s="6" t="n">
        <v>23.9</v>
      </c>
      <c r="D41" s="3" t="n">
        <v>29.2</v>
      </c>
      <c r="F41" s="10" t="n">
        <f aca="false">D41/7.8</f>
        <v>3.74358974358974</v>
      </c>
      <c r="G41" s="3" t="n">
        <v>1.05</v>
      </c>
      <c r="H41" s="11" t="n">
        <f aca="false">G41/F41</f>
        <v>0.280479452054794</v>
      </c>
      <c r="I41" s="12" t="n">
        <f aca="false">H41-$H$70</f>
        <v>-0.164066950370942</v>
      </c>
      <c r="J41" s="12" t="n">
        <f aca="false">I41*I41</f>
        <v>0.0269179642040212</v>
      </c>
      <c r="L41" s="13" t="n">
        <f aca="false">G41/(C41/7.8)</f>
        <v>0.342677824267782</v>
      </c>
      <c r="M41" s="14" t="n">
        <f aca="false">(L41-$L$68)*(L41-$L$68)</f>
        <v>0.0443965141623905</v>
      </c>
    </row>
    <row r="42" customFormat="false" ht="12.8" hidden="false" customHeight="false" outlineLevel="0" collapsed="false">
      <c r="A42" s="1" t="n">
        <v>38</v>
      </c>
      <c r="B42" s="3" t="n">
        <v>1997</v>
      </c>
      <c r="C42" s="6" t="n">
        <v>24</v>
      </c>
      <c r="D42" s="3" t="n">
        <v>31.1</v>
      </c>
      <c r="F42" s="10" t="n">
        <f aca="false">D42/7.8</f>
        <v>3.98717948717949</v>
      </c>
      <c r="G42" s="3" t="n">
        <v>1.97</v>
      </c>
      <c r="H42" s="11" t="n">
        <f aca="false">G42/F42</f>
        <v>0.494083601286174</v>
      </c>
      <c r="I42" s="12" t="n">
        <f aca="false">H42-$H$70</f>
        <v>0.049537198860437</v>
      </c>
      <c r="J42" s="12" t="n">
        <f aca="false">I42*I42</f>
        <v>0.00245393407093848</v>
      </c>
      <c r="L42" s="13" t="n">
        <f aca="false">G42/(C42/7.8)</f>
        <v>0.64025</v>
      </c>
      <c r="M42" s="14" t="n">
        <f aca="false">(L42-$L$68)*(L42-$L$68)</f>
        <v>0.00754594038144593</v>
      </c>
    </row>
    <row r="43" customFormat="false" ht="12.8" hidden="false" customHeight="false" outlineLevel="0" collapsed="false">
      <c r="A43" s="1" t="n">
        <v>39</v>
      </c>
      <c r="B43" s="15" t="n">
        <v>1998</v>
      </c>
      <c r="C43" s="16" t="n">
        <v>23.9</v>
      </c>
      <c r="D43" s="15" t="n">
        <v>29.4</v>
      </c>
      <c r="E43" s="15"/>
      <c r="F43" s="17" t="n">
        <f aca="false">D43/7.8</f>
        <v>3.76923076923077</v>
      </c>
      <c r="G43" s="15" t="n">
        <v>2.84</v>
      </c>
      <c r="H43" s="18" t="n">
        <f aca="false">G43/F43</f>
        <v>0.753469387755102</v>
      </c>
      <c r="I43" s="12" t="n">
        <f aca="false">H43-$H$70</f>
        <v>0.308922985329365</v>
      </c>
      <c r="J43" s="12" t="n">
        <f aca="false">I43*I43</f>
        <v>0.0954334108648073</v>
      </c>
      <c r="L43" s="13" t="n">
        <f aca="false">G43/(C43/7.8)</f>
        <v>0.926861924686192</v>
      </c>
      <c r="M43" s="14" t="n">
        <f aca="false">(L43-$L$68)*(L43-$L$68)</f>
        <v>0.139486785325192</v>
      </c>
    </row>
    <row r="44" customFormat="false" ht="12.8" hidden="false" customHeight="false" outlineLevel="0" collapsed="false">
      <c r="A44" s="1" t="n">
        <v>40</v>
      </c>
      <c r="B44" s="3" t="n">
        <v>1999</v>
      </c>
      <c r="C44" s="6" t="n">
        <v>24.4</v>
      </c>
      <c r="D44" s="3" t="n">
        <v>29.9</v>
      </c>
      <c r="F44" s="10" t="n">
        <f aca="false">D44/7.8</f>
        <v>3.83333333333333</v>
      </c>
      <c r="G44" s="3" t="n">
        <v>1.35</v>
      </c>
      <c r="H44" s="11" t="n">
        <f aca="false">G44/F44</f>
        <v>0.352173913043478</v>
      </c>
      <c r="I44" s="12" t="n">
        <f aca="false">H44-$H$70</f>
        <v>-0.0923724893822582</v>
      </c>
      <c r="J44" s="12" t="n">
        <f aca="false">I44*I44</f>
        <v>0.00853267679467541</v>
      </c>
      <c r="L44" s="13" t="n">
        <f aca="false">G44/(C44/7.8)</f>
        <v>0.43155737704918</v>
      </c>
      <c r="M44" s="14" t="n">
        <f aca="false">(L44-$L$68)*(L44-$L$68)</f>
        <v>0.0148413916805132</v>
      </c>
    </row>
    <row r="45" customFormat="false" ht="12.8" hidden="false" customHeight="false" outlineLevel="0" collapsed="false">
      <c r="A45" s="1" t="n">
        <v>41</v>
      </c>
      <c r="B45" s="3" t="n">
        <v>2000</v>
      </c>
      <c r="C45" s="6" t="n">
        <v>25.1</v>
      </c>
      <c r="D45" s="3" t="n">
        <v>30.3</v>
      </c>
      <c r="F45" s="10" t="n">
        <f aca="false">D45/7.8</f>
        <v>3.88461538461538</v>
      </c>
      <c r="G45" s="3" t="n">
        <v>1.24</v>
      </c>
      <c r="H45" s="11" t="n">
        <f aca="false">G45/F45</f>
        <v>0.319207920792079</v>
      </c>
      <c r="I45" s="12" t="n">
        <f aca="false">H45-$H$70</f>
        <v>-0.125338481633657</v>
      </c>
      <c r="J45" s="12" t="n">
        <f aca="false">I45*I45</f>
        <v>0.0157097349782307</v>
      </c>
      <c r="L45" s="13" t="n">
        <f aca="false">G45/(C45/7.8)</f>
        <v>0.385338645418327</v>
      </c>
      <c r="M45" s="14" t="n">
        <f aca="false">(L45-$L$68)*(L45-$L$68)</f>
        <v>0.0282387799595348</v>
      </c>
    </row>
    <row r="46" customFormat="false" ht="12.8" hidden="false" customHeight="false" outlineLevel="0" collapsed="false">
      <c r="A46" s="1" t="n">
        <v>42</v>
      </c>
      <c r="B46" s="3" t="n">
        <v>2001</v>
      </c>
      <c r="C46" s="6" t="n">
        <v>25.3</v>
      </c>
      <c r="D46" s="3" t="n">
        <v>30.1</v>
      </c>
      <c r="F46" s="10" t="n">
        <f aca="false">D46/7.8</f>
        <v>3.85897435897436</v>
      </c>
      <c r="G46" s="3" t="n">
        <v>1.85</v>
      </c>
      <c r="H46" s="11" t="n">
        <f aca="false">G46/F46</f>
        <v>0.479401993355482</v>
      </c>
      <c r="I46" s="12" t="n">
        <f aca="false">H46-$H$70</f>
        <v>0.0348555909297452</v>
      </c>
      <c r="J46" s="12" t="n">
        <f aca="false">I46*I46</f>
        <v>0.00121491221906173</v>
      </c>
      <c r="L46" s="13" t="n">
        <f aca="false">G46/(C46/7.8)</f>
        <v>0.570355731225297</v>
      </c>
      <c r="M46" s="14" t="n">
        <f aca="false">(L46-$L$68)*(L46-$L$68)</f>
        <v>0.000288086245456916</v>
      </c>
    </row>
    <row r="47" customFormat="false" ht="12.8" hidden="false" customHeight="false" outlineLevel="0" collapsed="false">
      <c r="A47" s="1" t="n">
        <v>43</v>
      </c>
      <c r="B47" s="3" t="n">
        <v>2002</v>
      </c>
      <c r="C47" s="6" t="n">
        <v>25.9</v>
      </c>
      <c r="D47" s="3" t="n">
        <v>31.1</v>
      </c>
      <c r="F47" s="10" t="n">
        <f aca="false">D47/7.8</f>
        <v>3.98717948717949</v>
      </c>
      <c r="G47" s="3" t="n">
        <v>2.37</v>
      </c>
      <c r="H47" s="11" t="n">
        <f aca="false">G47/F47</f>
        <v>0.594405144694534</v>
      </c>
      <c r="I47" s="12" t="n">
        <f aca="false">H47-$H$70</f>
        <v>0.149858742268797</v>
      </c>
      <c r="J47" s="12" t="n">
        <f aca="false">I47*I47</f>
        <v>0.0224576426343858</v>
      </c>
      <c r="L47" s="13" t="n">
        <f aca="false">G47/(C47/7.8)</f>
        <v>0.713745173745174</v>
      </c>
      <c r="M47" s="14" t="n">
        <f aca="false">(L47-$L$68)*(L47-$L$68)</f>
        <v>0.025716146194654</v>
      </c>
    </row>
    <row r="48" customFormat="false" ht="12.8" hidden="false" customHeight="false" outlineLevel="0" collapsed="false">
      <c r="A48" s="1" t="n">
        <v>44</v>
      </c>
      <c r="B48" s="3" t="n">
        <v>2003</v>
      </c>
      <c r="C48" s="6" t="n">
        <v>27.3</v>
      </c>
      <c r="D48" s="3" t="n">
        <v>32.9</v>
      </c>
      <c r="F48" s="10" t="n">
        <f aca="false">D48/7.8</f>
        <v>4.21794871794872</v>
      </c>
      <c r="G48" s="3" t="n">
        <v>2.28</v>
      </c>
      <c r="H48" s="11" t="n">
        <f aca="false">G48/F48</f>
        <v>0.540547112462006</v>
      </c>
      <c r="I48" s="12" t="n">
        <f aca="false">H48-$H$70</f>
        <v>0.0960007100362695</v>
      </c>
      <c r="J48" s="12" t="n">
        <f aca="false">I48*I48</f>
        <v>0.00921613632746789</v>
      </c>
      <c r="L48" s="13" t="n">
        <f aca="false">G48/(C48/7.8)</f>
        <v>0.651428571428571</v>
      </c>
      <c r="M48" s="14" t="n">
        <f aca="false">(L48-$L$68)*(L48-$L$68)</f>
        <v>0.00961300709419875</v>
      </c>
    </row>
    <row r="49" customFormat="false" ht="12.8" hidden="false" customHeight="false" outlineLevel="0" collapsed="false">
      <c r="A49" s="1" t="n">
        <v>45</v>
      </c>
      <c r="B49" s="3" t="n">
        <v>2004</v>
      </c>
      <c r="C49" s="6" t="n">
        <v>28.2</v>
      </c>
      <c r="D49" s="3" t="n">
        <v>33.6</v>
      </c>
      <c r="F49" s="10" t="n">
        <f aca="false">D49/7.8</f>
        <v>4.30769230769231</v>
      </c>
      <c r="G49" s="3" t="n">
        <v>1.56</v>
      </c>
      <c r="H49" s="11" t="n">
        <f aca="false">G49/F49</f>
        <v>0.362142857142857</v>
      </c>
      <c r="I49" s="12" t="n">
        <f aca="false">H49-$H$70</f>
        <v>-0.0824035452828795</v>
      </c>
      <c r="J49" s="12" t="n">
        <f aca="false">I49*I49</f>
        <v>0.00679034427518757</v>
      </c>
      <c r="L49" s="13" t="n">
        <f aca="false">G49/(C49/7.8)</f>
        <v>0.431489361702128</v>
      </c>
      <c r="M49" s="14" t="n">
        <f aca="false">(L49-$L$68)*(L49-$L$68)</f>
        <v>0.0148579682799975</v>
      </c>
    </row>
    <row r="50" customFormat="false" ht="12.8" hidden="false" customHeight="false" outlineLevel="0" collapsed="false">
      <c r="A50" s="1" t="n">
        <v>46</v>
      </c>
      <c r="B50" s="3" t="n">
        <v>2005</v>
      </c>
      <c r="C50" s="6" t="n">
        <v>29.2</v>
      </c>
      <c r="D50" s="3" t="n">
        <v>33.9</v>
      </c>
      <c r="F50" s="10" t="n">
        <f aca="false">D50/7.8</f>
        <v>4.34615384615385</v>
      </c>
      <c r="G50" s="3" t="n">
        <v>2.46</v>
      </c>
      <c r="H50" s="11" t="n">
        <f aca="false">G50/F50</f>
        <v>0.566017699115044</v>
      </c>
      <c r="I50" s="12" t="n">
        <f aca="false">H50-$H$70</f>
        <v>0.121471296689308</v>
      </c>
      <c r="J50" s="12" t="n">
        <f aca="false">I50*I50</f>
        <v>0.0147552759193818</v>
      </c>
      <c r="L50" s="13" t="n">
        <f aca="false">G50/(C50/7.8)</f>
        <v>0.657123287671233</v>
      </c>
      <c r="M50" s="14" t="n">
        <f aca="false">(L50-$L$68)*(L50-$L$68)</f>
        <v>0.0107621245445698</v>
      </c>
    </row>
    <row r="51" customFormat="false" ht="12.8" hidden="false" customHeight="false" outlineLevel="0" collapsed="false">
      <c r="A51" s="1" t="n">
        <v>47</v>
      </c>
      <c r="B51" s="3" t="n">
        <v>2006</v>
      </c>
      <c r="C51" s="6" t="n">
        <v>30.1</v>
      </c>
      <c r="D51" s="3" t="n">
        <v>35.2</v>
      </c>
      <c r="F51" s="10" t="n">
        <f aca="false">D51/7.8</f>
        <v>4.51282051282051</v>
      </c>
      <c r="G51" s="3" t="n">
        <v>1.77</v>
      </c>
      <c r="H51" s="11" t="n">
        <f aca="false">G51/F51</f>
        <v>0.392215909090909</v>
      </c>
      <c r="I51" s="12" t="n">
        <f aca="false">H51-$H$70</f>
        <v>-0.0523304933348275</v>
      </c>
      <c r="J51" s="12" t="n">
        <f aca="false">I51*I51</f>
        <v>0.00273848053266643</v>
      </c>
      <c r="L51" s="13" t="n">
        <f aca="false">G51/(C51/7.8)</f>
        <v>0.458671096345515</v>
      </c>
      <c r="M51" s="14" t="n">
        <f aca="false">(L51-$L$68)*(L51-$L$68)</f>
        <v>0.00897027415936661</v>
      </c>
    </row>
    <row r="52" customFormat="false" ht="12.8" hidden="false" customHeight="false" outlineLevel="0" collapsed="false">
      <c r="A52" s="1" t="n">
        <v>48</v>
      </c>
      <c r="B52" s="3" t="n">
        <v>2007</v>
      </c>
      <c r="C52" s="6" t="n">
        <v>31</v>
      </c>
      <c r="D52" s="3" t="n">
        <v>35.4</v>
      </c>
      <c r="F52" s="10" t="n">
        <f aca="false">D52/7.8</f>
        <v>4.53846153846154</v>
      </c>
      <c r="G52" s="3" t="n">
        <v>2.13</v>
      </c>
      <c r="H52" s="11" t="n">
        <f aca="false">G52/F52</f>
        <v>0.469322033898305</v>
      </c>
      <c r="I52" s="12" t="n">
        <f aca="false">H52-$H$70</f>
        <v>0.0247756314725685</v>
      </c>
      <c r="J52" s="12" t="n">
        <f aca="false">I52*I52</f>
        <v>0.000613831914864527</v>
      </c>
      <c r="L52" s="13" t="n">
        <f aca="false">G52/(C52/7.8)</f>
        <v>0.535935483870968</v>
      </c>
      <c r="M52" s="14" t="n">
        <f aca="false">(L52-$L$68)*(L52-$L$68)</f>
        <v>0.000304402825553669</v>
      </c>
    </row>
    <row r="53" customFormat="false" ht="12.8" hidden="false" customHeight="false" outlineLevel="0" collapsed="false">
      <c r="A53" s="1" t="n">
        <v>49</v>
      </c>
      <c r="B53" s="3" t="n">
        <v>2008</v>
      </c>
      <c r="C53" s="6" t="n">
        <v>31.6</v>
      </c>
      <c r="D53" s="3" t="n">
        <v>36.2</v>
      </c>
      <c r="F53" s="10" t="n">
        <f aca="false">D53/7.8</f>
        <v>4.64102564102564</v>
      </c>
      <c r="G53" s="3" t="n">
        <v>1.78</v>
      </c>
      <c r="H53" s="11" t="n">
        <f aca="false">G53/F53</f>
        <v>0.38353591160221</v>
      </c>
      <c r="I53" s="12" t="n">
        <f aca="false">H53-$H$70</f>
        <v>-0.0610104908235267</v>
      </c>
      <c r="J53" s="12" t="n">
        <f aca="false">I53*I53</f>
        <v>0.00372227999052763</v>
      </c>
      <c r="L53" s="13" t="n">
        <f aca="false">G53/(C53/7.8)</f>
        <v>0.439367088607595</v>
      </c>
      <c r="M53" s="14" t="n">
        <f aca="false">(L53-$L$68)*(L53-$L$68)</f>
        <v>0.0129995431399114</v>
      </c>
    </row>
    <row r="54" customFormat="false" ht="12.8" hidden="false" customHeight="false" outlineLevel="0" collapsed="false">
      <c r="A54" s="1" t="n">
        <v>50</v>
      </c>
      <c r="B54" s="3" t="n">
        <v>2009</v>
      </c>
      <c r="C54" s="6" t="n">
        <v>31</v>
      </c>
      <c r="D54" s="3" t="n">
        <v>36.1</v>
      </c>
      <c r="F54" s="10" t="n">
        <f aca="false">D54/7.8</f>
        <v>4.62820512820513</v>
      </c>
      <c r="G54" s="3" t="n">
        <v>1.58</v>
      </c>
      <c r="H54" s="11" t="n">
        <f aca="false">G54/F54</f>
        <v>0.341385041551246</v>
      </c>
      <c r="I54" s="12" t="n">
        <f aca="false">H54-$H$70</f>
        <v>-0.10316136087449</v>
      </c>
      <c r="J54" s="12" t="n">
        <f aca="false">I54*I54</f>
        <v>0.0106422663774768</v>
      </c>
      <c r="L54" s="13" t="n">
        <f aca="false">G54/(C54/7.8)</f>
        <v>0.397548387096774</v>
      </c>
      <c r="M54" s="14" t="n">
        <f aca="false">(L54-$L$68)*(L54-$L$68)</f>
        <v>0.0242843105244012</v>
      </c>
    </row>
    <row r="55" customFormat="false" ht="12.8" hidden="false" customHeight="false" outlineLevel="0" collapsed="false">
      <c r="A55" s="1" t="n">
        <v>51</v>
      </c>
      <c r="B55" s="3" t="n">
        <v>2010</v>
      </c>
      <c r="C55" s="6" t="n">
        <v>32.8</v>
      </c>
      <c r="D55" s="3" t="n">
        <v>37.6</v>
      </c>
      <c r="F55" s="10" t="n">
        <f aca="false">D55/7.8</f>
        <v>4.82051282051282</v>
      </c>
      <c r="G55" s="3" t="n">
        <v>2.42</v>
      </c>
      <c r="H55" s="11" t="n">
        <f aca="false">G55/F55</f>
        <v>0.502021276595745</v>
      </c>
      <c r="I55" s="12" t="n">
        <f aca="false">H55-$H$70</f>
        <v>0.057474874170008</v>
      </c>
      <c r="J55" s="12" t="n">
        <f aca="false">I55*I55</f>
        <v>0.00330336116085825</v>
      </c>
      <c r="L55" s="13" t="n">
        <f aca="false">G55/(C55/7.8)</f>
        <v>0.575487804878049</v>
      </c>
      <c r="M55" s="14" t="n">
        <f aca="false">(L55-$L$68)*(L55-$L$68)</f>
        <v>0.000488638860907504</v>
      </c>
    </row>
    <row r="56" customFormat="false" ht="12.8" hidden="false" customHeight="false" outlineLevel="0" collapsed="false">
      <c r="A56" s="1" t="n">
        <v>52</v>
      </c>
      <c r="B56" s="3" t="n">
        <v>2011</v>
      </c>
      <c r="C56" s="6" t="n">
        <v>33.9</v>
      </c>
      <c r="D56" s="3" t="n">
        <v>36.8</v>
      </c>
      <c r="F56" s="10" t="n">
        <f aca="false">D56/7.8</f>
        <v>4.71794871794872</v>
      </c>
      <c r="G56" s="3" t="n">
        <v>1.68</v>
      </c>
      <c r="H56" s="11" t="n">
        <f aca="false">G56/F56</f>
        <v>0.356086956521739</v>
      </c>
      <c r="I56" s="12" t="n">
        <f aca="false">H56-$H$70</f>
        <v>-0.0884594459039975</v>
      </c>
      <c r="J56" s="12" t="n">
        <f aca="false">I56*I56</f>
        <v>0.00782507356964225</v>
      </c>
      <c r="L56" s="13" t="n">
        <f aca="false">G56/(C56/7.8)</f>
        <v>0.386548672566372</v>
      </c>
      <c r="M56" s="14" t="n">
        <f aca="false">(L56-$L$68)*(L56-$L$68)</f>
        <v>0.0278335685641361</v>
      </c>
    </row>
    <row r="57" customFormat="false" ht="12.8" hidden="false" customHeight="false" outlineLevel="0" collapsed="false">
      <c r="A57" s="1" t="n">
        <v>53</v>
      </c>
      <c r="B57" s="3" t="n">
        <v>2012</v>
      </c>
      <c r="C57" s="6" t="n">
        <v>34.4</v>
      </c>
      <c r="D57" s="3" t="n">
        <v>39.2</v>
      </c>
      <c r="F57" s="10" t="n">
        <f aca="false">D57/7.8</f>
        <v>5.02564102564103</v>
      </c>
      <c r="G57" s="3" t="n">
        <v>2.41</v>
      </c>
      <c r="H57" s="11" t="n">
        <f aca="false">G57/F57</f>
        <v>0.479540816326531</v>
      </c>
      <c r="I57" s="12" t="n">
        <f aca="false">H57-$H$70</f>
        <v>0.034994413900794</v>
      </c>
      <c r="J57" s="12" t="n">
        <f aca="false">I57*I57</f>
        <v>0.00122460900426008</v>
      </c>
      <c r="L57" s="13" t="n">
        <f aca="false">G57/(C57/7.8)</f>
        <v>0.546453488372093</v>
      </c>
      <c r="M57" s="14" t="n">
        <f aca="false">(L57-$L$68)*(L57-$L$68)</f>
        <v>4.80129709370134E-005</v>
      </c>
    </row>
    <row r="58" customFormat="false" ht="12.8" hidden="false" customHeight="false" outlineLevel="0" collapsed="false">
      <c r="A58" s="1" t="n">
        <v>54</v>
      </c>
      <c r="B58" s="3" t="n">
        <v>2013</v>
      </c>
      <c r="C58" s="6" t="n">
        <v>34.6</v>
      </c>
      <c r="D58" s="3" t="n">
        <v>39.3</v>
      </c>
      <c r="F58" s="10" t="n">
        <f aca="false">D58/7.8</f>
        <v>5.03846153846154</v>
      </c>
      <c r="G58" s="3" t="n">
        <v>2.45</v>
      </c>
      <c r="H58" s="11" t="n">
        <f aca="false">G58/F58</f>
        <v>0.486259541984733</v>
      </c>
      <c r="I58" s="12" t="n">
        <f aca="false">H58-$H$70</f>
        <v>0.0417131395589963</v>
      </c>
      <c r="J58" s="12" t="n">
        <f aca="false">I58*I58</f>
        <v>0.0017399860118683</v>
      </c>
      <c r="L58" s="13" t="n">
        <f aca="false">G58/(C58/7.8)</f>
        <v>0.552312138728324</v>
      </c>
      <c r="M58" s="14" t="n">
        <f aca="false">(L58-$L$68)*(L58-$L$68)</f>
        <v>1.14594650121021E-006</v>
      </c>
    </row>
    <row r="59" customFormat="false" ht="12.8" hidden="false" customHeight="false" outlineLevel="0" collapsed="false">
      <c r="A59" s="1" t="n">
        <v>55</v>
      </c>
      <c r="B59" s="3" t="n">
        <v>2014</v>
      </c>
      <c r="C59" s="6" t="n">
        <v>34.9</v>
      </c>
      <c r="D59" s="3" t="n">
        <v>39.8</v>
      </c>
      <c r="F59" s="10" t="n">
        <f aca="false">D59/7.8</f>
        <v>5.1025641025641</v>
      </c>
      <c r="G59" s="3" t="n">
        <v>2.04</v>
      </c>
      <c r="H59" s="11" t="n">
        <f aca="false">G59/F59</f>
        <v>0.399798994974874</v>
      </c>
      <c r="I59" s="12" t="n">
        <f aca="false">H59-$H$70</f>
        <v>-0.0447474074508621</v>
      </c>
      <c r="J59" s="12" t="n">
        <f aca="false">I59*I59</f>
        <v>0.00200233047357347</v>
      </c>
      <c r="L59" s="13" t="n">
        <f aca="false">G59/(C59/7.8)</f>
        <v>0.455931232091691</v>
      </c>
      <c r="M59" s="14" t="n">
        <f aca="false">(L59-$L$68)*(L59-$L$68)</f>
        <v>0.0094967744935109</v>
      </c>
    </row>
    <row r="60" customFormat="false" ht="12.8" hidden="false" customHeight="false" outlineLevel="0" collapsed="false">
      <c r="A60" s="1" t="n">
        <v>56</v>
      </c>
      <c r="B60" s="3" t="n">
        <v>2015</v>
      </c>
      <c r="C60" s="6" t="n">
        <v>34.8</v>
      </c>
      <c r="D60" s="3" t="n">
        <v>40.2</v>
      </c>
      <c r="F60" s="10" t="n">
        <f aca="false">D60/7.8</f>
        <v>5.15384615384615</v>
      </c>
      <c r="G60" s="3" t="n">
        <v>2.96</v>
      </c>
      <c r="H60" s="11" t="n">
        <f aca="false">G60/F60</f>
        <v>0.574328358208955</v>
      </c>
      <c r="I60" s="12" t="n">
        <f aca="false">H60-$H$70</f>
        <v>0.129781955783219</v>
      </c>
      <c r="J60" s="12" t="n">
        <f aca="false">I60*I60</f>
        <v>0.0168433560469173</v>
      </c>
      <c r="L60" s="13" t="n">
        <f aca="false">G60/(C60/7.8)</f>
        <v>0.663448275862069</v>
      </c>
      <c r="M60" s="14" t="n">
        <f aca="false">(L60-$L$68)*(L60-$L$68)</f>
        <v>0.0121144469194502</v>
      </c>
    </row>
    <row r="61" customFormat="false" ht="12.8" hidden="false" customHeight="false" outlineLevel="0" collapsed="false">
      <c r="A61" s="1" t="n">
        <v>57</v>
      </c>
      <c r="B61" s="3" t="n">
        <v>2016</v>
      </c>
      <c r="C61" s="6" t="n">
        <v>34.8</v>
      </c>
      <c r="D61" s="3" t="n">
        <v>39.3</v>
      </c>
      <c r="F61" s="10" t="n">
        <f aca="false">D61/7.8</f>
        <v>5.03846153846154</v>
      </c>
      <c r="G61" s="3" t="n">
        <v>2.83</v>
      </c>
      <c r="H61" s="11" t="n">
        <f aca="false">G61/F61</f>
        <v>0.561679389312977</v>
      </c>
      <c r="I61" s="12" t="n">
        <f aca="false">H61-$H$70</f>
        <v>0.117132986887241</v>
      </c>
      <c r="J61" s="12" t="n">
        <f aca="false">I61*I61</f>
        <v>0.0137201366171265</v>
      </c>
      <c r="L61" s="13" t="n">
        <f aca="false">G61/(C61/7.8)</f>
        <v>0.634310344827586</v>
      </c>
      <c r="M61" s="14" t="n">
        <f aca="false">(L61-$L$68)*(L61-$L$68)</f>
        <v>0.00654929540986008</v>
      </c>
    </row>
    <row r="62" customFormat="false" ht="12.8" hidden="false" customHeight="false" outlineLevel="0" collapsed="false">
      <c r="A62" s="1" t="n">
        <v>58</v>
      </c>
      <c r="B62" s="3" t="n">
        <v>2017</v>
      </c>
      <c r="C62" s="6" t="n">
        <v>35.4</v>
      </c>
      <c r="D62" s="3" t="n">
        <v>39.7</v>
      </c>
      <c r="F62" s="10" t="n">
        <f aca="false">D62/7.8</f>
        <v>5.08974358974359</v>
      </c>
      <c r="G62" s="3" t="n">
        <v>2.15</v>
      </c>
      <c r="H62" s="11" t="n">
        <f aca="false">G62/F62</f>
        <v>0.422418136020151</v>
      </c>
      <c r="I62" s="12" t="n">
        <f aca="false">H62-$H$70</f>
        <v>-0.0221282664055855</v>
      </c>
      <c r="J62" s="12" t="n">
        <f aca="false">I62*I62</f>
        <v>0.000489660174116565</v>
      </c>
      <c r="L62" s="13" t="n">
        <f aca="false">G62/(C62/7.8)</f>
        <v>0.473728813559322</v>
      </c>
      <c r="M62" s="14" t="n">
        <f aca="false">(L62-$L$68)*(L62-$L$68)</f>
        <v>0.00634473009694356</v>
      </c>
    </row>
    <row r="63" customFormat="false" ht="12.8" hidden="false" customHeight="false" outlineLevel="0" collapsed="false">
      <c r="A63" s="1" t="n">
        <v>59</v>
      </c>
      <c r="B63" s="3" t="n">
        <v>2018</v>
      </c>
      <c r="C63" s="6" t="n">
        <v>36.1</v>
      </c>
      <c r="D63" s="3" t="n">
        <v>40.2</v>
      </c>
      <c r="F63" s="10" t="n">
        <f aca="false">D63/7.8</f>
        <v>5.15384615384615</v>
      </c>
      <c r="G63" s="3" t="n">
        <v>2.37</v>
      </c>
      <c r="H63" s="11" t="n">
        <f aca="false">G63/F63</f>
        <v>0.459850746268657</v>
      </c>
      <c r="I63" s="12" t="n">
        <f aca="false">H63-$H$70</f>
        <v>0.0153043438429201</v>
      </c>
      <c r="J63" s="12" t="n">
        <f aca="false">I63*I63</f>
        <v>0.000234222940462327</v>
      </c>
      <c r="L63" s="13" t="n">
        <f aca="false">G63/(C63/7.8)</f>
        <v>0.51207756232687</v>
      </c>
      <c r="M63" s="14" t="n">
        <f aca="false">(L63-$L$68)*(L63-$L$68)</f>
        <v>0.00170610842018196</v>
      </c>
    </row>
    <row r="64" customFormat="false" ht="12.8" hidden="false" customHeight="false" outlineLevel="0" collapsed="false">
      <c r="A64" s="1" t="n">
        <v>60</v>
      </c>
      <c r="B64" s="3" t="n">
        <v>2019</v>
      </c>
      <c r="C64" s="6" t="n">
        <v>36.3</v>
      </c>
      <c r="D64" s="3" t="n">
        <v>40.9</v>
      </c>
      <c r="F64" s="10" t="n">
        <f aca="false">D64/7.8</f>
        <v>5.24358974358974</v>
      </c>
      <c r="G64" s="3" t="n">
        <v>2.52</v>
      </c>
      <c r="H64" s="11" t="n">
        <f aca="false">G64/F64</f>
        <v>0.480586797066015</v>
      </c>
      <c r="I64" s="12" t="n">
        <f aca="false">H64-$H$70</f>
        <v>0.0360403946402781</v>
      </c>
      <c r="J64" s="12" t="n">
        <f aca="false">I64*I64</f>
        <v>0.00129891004582699</v>
      </c>
      <c r="L64" s="13" t="n">
        <f aca="false">G64/(C64/7.8)</f>
        <v>0.541487603305785</v>
      </c>
      <c r="M64" s="14" t="n">
        <f aca="false">(L64-$L$68)*(L64-$L$68)</f>
        <v>0.000141491603813651</v>
      </c>
    </row>
    <row r="65" customFormat="false" ht="28.5" hidden="false" customHeight="true" outlineLevel="0" collapsed="false">
      <c r="A65" s="20" t="n">
        <v>61</v>
      </c>
      <c r="B65" s="21" t="n">
        <v>2020</v>
      </c>
      <c r="C65" s="22" t="n">
        <v>34.5</v>
      </c>
      <c r="D65" s="15" t="n">
        <v>38.5</v>
      </c>
      <c r="E65" s="15"/>
      <c r="F65" s="17" t="n">
        <f aca="false">D65/7.8</f>
        <v>4.93589743589744</v>
      </c>
      <c r="G65" s="15" t="n">
        <v>2.34</v>
      </c>
      <c r="H65" s="18" t="n">
        <f aca="false">G65/F65</f>
        <v>0.474077922077922</v>
      </c>
      <c r="I65" s="23" t="n">
        <f aca="false">H65-$H$70</f>
        <v>0.0295315196521855</v>
      </c>
      <c r="J65" s="23" t="n">
        <f aca="false">I65*I65</f>
        <v>0.000872110652967417</v>
      </c>
      <c r="L65" s="13" t="n">
        <f aca="false">G65/(C65/7.8)</f>
        <v>0.529043478260869</v>
      </c>
      <c r="M65" s="14" t="n">
        <f aca="false">(L65-$L$68)*(L65-$L$68)</f>
        <v>0.000592394192299283</v>
      </c>
    </row>
    <row r="66" customFormat="false" ht="12.8" hidden="false" customHeight="false" outlineLevel="0" collapsed="false">
      <c r="A66" s="1" t="n">
        <v>62</v>
      </c>
      <c r="B66" s="3" t="n">
        <v>2021</v>
      </c>
      <c r="C66" s="6"/>
      <c r="D66" s="3" t="n">
        <v>40.2</v>
      </c>
      <c r="F66" s="10" t="n">
        <f aca="false">D66/7.8</f>
        <v>5.15384615384615</v>
      </c>
      <c r="G66" s="3" t="n">
        <v>2.47</v>
      </c>
      <c r="H66" s="11" t="n">
        <f aca="false">G66/F66</f>
        <v>0.479253731343284</v>
      </c>
      <c r="L66" s="24" t="s">
        <v>9</v>
      </c>
      <c r="M66" s="25" t="n">
        <f aca="false">SUM(M5:M65)</f>
        <v>1.52384355955582</v>
      </c>
    </row>
    <row r="67" customFormat="false" ht="12.8" hidden="false" customHeight="false" outlineLevel="0" collapsed="false">
      <c r="A67" s="1" t="n">
        <v>63</v>
      </c>
      <c r="B67" s="3" t="n">
        <v>2022</v>
      </c>
      <c r="C67" s="6"/>
      <c r="D67" s="3" t="n">
        <v>40.5</v>
      </c>
      <c r="F67" s="10" t="n">
        <f aca="false">D67/7.8</f>
        <v>5.19230769230769</v>
      </c>
      <c r="G67" s="3" t="n">
        <v>2.13</v>
      </c>
      <c r="H67" s="11" t="n">
        <f aca="false">G67/F67</f>
        <v>0.410222222222222</v>
      </c>
      <c r="L67" s="6" t="s">
        <v>10</v>
      </c>
      <c r="M67" s="25" t="n">
        <f aca="false">M66/60</f>
        <v>0.0253973926592637</v>
      </c>
    </row>
    <row r="68" customFormat="false" ht="15" hidden="false" customHeight="false" outlineLevel="0" collapsed="false">
      <c r="L68" s="26" t="n">
        <f aca="false">AVERAGE(L5:L65)</f>
        <v>0.553382627635884</v>
      </c>
      <c r="M68" s="27" t="n">
        <f aca="false">SQRT(M67)</f>
        <v>0.159365594339756</v>
      </c>
    </row>
    <row r="69" customFormat="false" ht="12.8" hidden="false" customHeight="false" outlineLevel="0" collapsed="false">
      <c r="L69" s="28" t="s">
        <v>11</v>
      </c>
      <c r="M69" s="29" t="s">
        <v>12</v>
      </c>
    </row>
    <row r="70" customFormat="false" ht="15" hidden="false" customHeight="false" outlineLevel="0" collapsed="false">
      <c r="G70" s="30" t="s">
        <v>11</v>
      </c>
      <c r="H70" s="31" t="n">
        <f aca="false">AVERAGE(H5:H65)</f>
        <v>0.444546402425737</v>
      </c>
      <c r="I70" s="32" t="s">
        <v>13</v>
      </c>
      <c r="J70" s="33" t="n">
        <f aca="false">SUM(J5:J65)</f>
        <v>1.02146564019863</v>
      </c>
      <c r="L70" s="34" t="s">
        <v>14</v>
      </c>
      <c r="M70" s="35" t="n">
        <f aca="false">L68/M68</f>
        <v>3.47240964982763</v>
      </c>
    </row>
    <row r="71" customFormat="false" ht="12.8" hidden="false" customHeight="false" outlineLevel="0" collapsed="false">
      <c r="H71" s="36" t="n">
        <f aca="false">AVERAGE(H5:H67)</f>
        <v>0.444552484151356</v>
      </c>
      <c r="I71" s="37" t="s">
        <v>10</v>
      </c>
      <c r="J71" s="38" t="n">
        <f aca="false">J70/60</f>
        <v>0.0170244273366439</v>
      </c>
    </row>
    <row r="72" customFormat="false" ht="15" hidden="false" customHeight="false" outlineLevel="0" collapsed="false">
      <c r="I72" s="39" t="s">
        <v>12</v>
      </c>
      <c r="J72" s="40" t="n">
        <f aca="false">SQRT(J71)</f>
        <v>0.130477689037796</v>
      </c>
    </row>
    <row r="73" customFormat="false" ht="12.8" hidden="false" customHeight="false" outlineLevel="0" collapsed="false">
      <c r="I73" s="41" t="s">
        <v>15</v>
      </c>
      <c r="J73" s="42" t="n">
        <f aca="false">H70/J72</f>
        <v>3.40706833255578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4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F55" activeCellId="0" sqref="F55"/>
    </sheetView>
  </sheetViews>
  <sheetFormatPr defaultColWidth="14.5625" defaultRowHeight="12.8" zeroHeight="false" outlineLevelRow="0" outlineLevelCol="0"/>
  <cols>
    <col collapsed="false" customWidth="true" hidden="false" outlineLevel="0" max="1" min="1" style="43" width="4.56"/>
    <col collapsed="false" customWidth="false" hidden="false" outlineLevel="0" max="3" min="2" style="44" width="14.54"/>
    <col collapsed="false" customWidth="true" hidden="false" outlineLevel="0" max="4" min="4" style="45" width="17.86"/>
    <col collapsed="false" customWidth="true" hidden="false" outlineLevel="0" max="5" min="5" style="45" width="7.4"/>
    <col collapsed="false" customWidth="true" hidden="false" outlineLevel="0" max="6" min="6" style="46" width="12.42"/>
    <col collapsed="false" customWidth="true" hidden="false" outlineLevel="0" max="7" min="7" style="46" width="11.91"/>
    <col collapsed="false" customWidth="true" hidden="false" outlineLevel="0" max="8" min="8" style="45" width="11.54"/>
    <col collapsed="false" customWidth="true" hidden="false" outlineLevel="0" max="10" min="9" style="45" width="11.32"/>
    <col collapsed="false" customWidth="false" hidden="false" outlineLevel="0" max="1024" min="11" style="43" width="14.54"/>
  </cols>
  <sheetData>
    <row r="1" customFormat="false" ht="13.8" hidden="false" customHeight="false" outlineLevel="0" collapsed="false">
      <c r="A1" s="47" t="s">
        <v>16</v>
      </c>
      <c r="I1" s="48" t="n">
        <v>0.48</v>
      </c>
      <c r="J1" s="49" t="s">
        <v>17</v>
      </c>
    </row>
    <row r="2" customFormat="false" ht="12.8" hidden="false" customHeight="false" outlineLevel="0" collapsed="false">
      <c r="C2" s="44" t="s">
        <v>18</v>
      </c>
      <c r="D2" s="50" t="n">
        <v>1.13</v>
      </c>
      <c r="E2" s="50"/>
      <c r="F2" s="51" t="n">
        <v>0.213</v>
      </c>
      <c r="G2" s="51"/>
      <c r="H2" s="52"/>
      <c r="I2" s="53" t="n">
        <v>339</v>
      </c>
    </row>
    <row r="3" customFormat="false" ht="40.15" hidden="false" customHeight="false" outlineLevel="0" collapsed="false">
      <c r="B3" s="54" t="s">
        <v>19</v>
      </c>
      <c r="C3" s="54" t="s">
        <v>20</v>
      </c>
      <c r="D3" s="55" t="s">
        <v>21</v>
      </c>
      <c r="E3" s="56" t="s">
        <v>22</v>
      </c>
      <c r="F3" s="57" t="s">
        <v>23</v>
      </c>
      <c r="G3" s="56" t="s">
        <v>24</v>
      </c>
      <c r="H3" s="56" t="s">
        <v>25</v>
      </c>
      <c r="I3" s="58" t="s">
        <v>26</v>
      </c>
      <c r="J3" s="59" t="s">
        <v>27</v>
      </c>
    </row>
    <row r="4" customFormat="false" ht="14.3" hidden="false" customHeight="false" outlineLevel="0" collapsed="false">
      <c r="B4" s="60" t="n">
        <v>1980</v>
      </c>
      <c r="C4" s="61" t="n">
        <v>5286.421701</v>
      </c>
      <c r="D4" s="62" t="n">
        <f aca="false">$D$2*C4/1000</f>
        <v>5.97365652213</v>
      </c>
      <c r="E4" s="63" t="n">
        <v>1980</v>
      </c>
      <c r="F4" s="62" t="n">
        <f aca="false">D4/F$2</f>
        <v>28.0453357846479</v>
      </c>
      <c r="G4" s="62" t="n">
        <v>0</v>
      </c>
      <c r="H4" s="62" t="n">
        <v>0</v>
      </c>
      <c r="I4" s="60" t="n">
        <f aca="false">I2</f>
        <v>339</v>
      </c>
      <c r="J4" s="60" t="n">
        <v>338.85</v>
      </c>
    </row>
    <row r="5" customFormat="false" ht="14.3" hidden="false" customHeight="false" outlineLevel="0" collapsed="false">
      <c r="B5" s="44" t="n">
        <v>1981</v>
      </c>
      <c r="C5" s="64" t="n">
        <v>5142.293593</v>
      </c>
      <c r="D5" s="46" t="n">
        <f aca="false">$D$2*C5/1000</f>
        <v>5.81079176009</v>
      </c>
      <c r="E5" s="63" t="n">
        <v>1981</v>
      </c>
      <c r="F5" s="46" t="n">
        <f aca="false">D5/F$2</f>
        <v>27.2807124886854</v>
      </c>
      <c r="G5" s="46" t="n">
        <f aca="false">G4+F5/10</f>
        <v>2.72807124886854</v>
      </c>
      <c r="H5" s="46" t="n">
        <f aca="false">H4+F4*I$1/10</f>
        <v>1.3461761176631</v>
      </c>
      <c r="I5" s="65" t="n">
        <f aca="false">$I$2+H5</f>
        <v>340.346176117663</v>
      </c>
      <c r="J5" s="45" t="n">
        <v>339.92</v>
      </c>
    </row>
    <row r="6" customFormat="false" ht="14.3" hidden="false" customHeight="false" outlineLevel="0" collapsed="false">
      <c r="B6" s="44" t="n">
        <v>1982</v>
      </c>
      <c r="C6" s="64" t="n">
        <v>5103.974367</v>
      </c>
      <c r="D6" s="46" t="n">
        <f aca="false">$D$2*C6/1000</f>
        <v>5.76749103471</v>
      </c>
      <c r="E6" s="63" t="n">
        <v>1982</v>
      </c>
      <c r="F6" s="46" t="n">
        <f aca="false">D6/F$2</f>
        <v>27.077422698169</v>
      </c>
      <c r="G6" s="46" t="n">
        <f aca="false">G5+F6/10</f>
        <v>5.43581351868545</v>
      </c>
      <c r="H6" s="46" t="n">
        <f aca="false">H5+F5*I$1/10</f>
        <v>2.65565031712</v>
      </c>
      <c r="I6" s="65" t="n">
        <f aca="false">$I$2+H6</f>
        <v>341.65565031712</v>
      </c>
      <c r="J6" s="45" t="n">
        <v>341.43</v>
      </c>
    </row>
    <row r="7" customFormat="false" ht="14.3" hidden="false" customHeight="false" outlineLevel="0" collapsed="false">
      <c r="B7" s="44" t="n">
        <v>1983</v>
      </c>
      <c r="C7" s="64" t="n">
        <v>5151.820799</v>
      </c>
      <c r="D7" s="46" t="n">
        <f aca="false">$D$2*C7/1000</f>
        <v>5.82155750287</v>
      </c>
      <c r="E7" s="63" t="n">
        <v>1983</v>
      </c>
      <c r="F7" s="46" t="n">
        <f aca="false">D7/F$2</f>
        <v>27.3312558820188</v>
      </c>
      <c r="G7" s="46" t="n">
        <f aca="false">G6+F7/10</f>
        <v>8.16893910688732</v>
      </c>
      <c r="H7" s="46" t="n">
        <f aca="false">H6+F6*I$1/10</f>
        <v>3.95536660663211</v>
      </c>
      <c r="I7" s="65" t="n">
        <f aca="false">$I$2+H7</f>
        <v>342.955366606632</v>
      </c>
      <c r="J7" s="45" t="n">
        <v>343.3</v>
      </c>
    </row>
    <row r="8" customFormat="false" ht="14.3" hidden="false" customHeight="false" outlineLevel="0" collapsed="false">
      <c r="B8" s="44" t="n">
        <v>1984</v>
      </c>
      <c r="C8" s="64" t="n">
        <v>5301.918917</v>
      </c>
      <c r="D8" s="46" t="n">
        <f aca="false">$D$2*C8/1000</f>
        <v>5.99116837621</v>
      </c>
      <c r="E8" s="63" t="n">
        <v>1984</v>
      </c>
      <c r="F8" s="46" t="n">
        <f aca="false">D8/F$2</f>
        <v>28.1275510620188</v>
      </c>
      <c r="G8" s="46" t="n">
        <f aca="false">G7+F8/10</f>
        <v>10.9816942130892</v>
      </c>
      <c r="H8" s="46" t="n">
        <f aca="false">H7+F7*I$1/10</f>
        <v>5.26726688896901</v>
      </c>
      <c r="I8" s="65" t="n">
        <f aca="false">$I$2+H8</f>
        <v>344.267266888969</v>
      </c>
      <c r="J8" s="45" t="n">
        <v>344.73</v>
      </c>
    </row>
    <row r="9" customFormat="false" ht="14.3" hidden="false" customHeight="false" outlineLevel="0" collapsed="false">
      <c r="B9" s="44" t="n">
        <v>1985</v>
      </c>
      <c r="C9" s="64" t="n">
        <v>5490.398687</v>
      </c>
      <c r="D9" s="46" t="n">
        <f aca="false">$D$2*C9/1000</f>
        <v>6.20415051631</v>
      </c>
      <c r="E9" s="63" t="n">
        <v>1985</v>
      </c>
      <c r="F9" s="46" t="n">
        <f aca="false">D9/F$2</f>
        <v>29.127467212723</v>
      </c>
      <c r="G9" s="46" t="n">
        <f aca="false">G8+F9/10</f>
        <v>13.8944409343615</v>
      </c>
      <c r="H9" s="46" t="n">
        <f aca="false">H8+F8*I$1/10</f>
        <v>6.61738933994591</v>
      </c>
      <c r="I9" s="65" t="n">
        <f aca="false">$I$2+H9</f>
        <v>345.617389339946</v>
      </c>
      <c r="J9" s="45" t="n">
        <v>346.23</v>
      </c>
    </row>
    <row r="10" customFormat="false" ht="14.3" hidden="false" customHeight="false" outlineLevel="0" collapsed="false">
      <c r="B10" s="44" t="n">
        <v>1986</v>
      </c>
      <c r="C10" s="64" t="n">
        <v>5568.147106</v>
      </c>
      <c r="D10" s="46" t="n">
        <f aca="false">$D$2*C10/1000</f>
        <v>6.29200622978</v>
      </c>
      <c r="E10" s="63" t="n">
        <v>1986</v>
      </c>
      <c r="F10" s="46" t="n">
        <f aca="false">D10/F$2</f>
        <v>29.5399353510798</v>
      </c>
      <c r="G10" s="46" t="n">
        <f aca="false">G9+F10/10</f>
        <v>16.8484344694695</v>
      </c>
      <c r="H10" s="46" t="n">
        <f aca="false">H9+F9*I$1/10</f>
        <v>8.01550776615662</v>
      </c>
      <c r="I10" s="65" t="n">
        <f aca="false">$I$2+H10</f>
        <v>347.015507766157</v>
      </c>
      <c r="J10" s="45" t="n">
        <v>347.61</v>
      </c>
    </row>
    <row r="11" customFormat="false" ht="14.3" hidden="false" customHeight="false" outlineLevel="0" collapsed="false">
      <c r="B11" s="44" t="n">
        <v>1987</v>
      </c>
      <c r="C11" s="64" t="n">
        <v>5748.553495</v>
      </c>
      <c r="D11" s="46" t="n">
        <f aca="false">$D$2*C11/1000</f>
        <v>6.49586544935</v>
      </c>
      <c r="E11" s="63" t="n">
        <v>1987</v>
      </c>
      <c r="F11" s="46" t="n">
        <f aca="false">D11/F$2</f>
        <v>30.4970208889671</v>
      </c>
      <c r="G11" s="46" t="n">
        <f aca="false">G10+F11/10</f>
        <v>19.8981365583662</v>
      </c>
      <c r="H11" s="46" t="n">
        <f aca="false">H10+F10*I$1/10</f>
        <v>9.43342466300845</v>
      </c>
      <c r="I11" s="65" t="n">
        <f aca="false">$I$2+H11</f>
        <v>348.433424663008</v>
      </c>
      <c r="J11" s="45" t="n">
        <v>349.29</v>
      </c>
    </row>
    <row r="12" customFormat="false" ht="14.3" hidden="false" customHeight="false" outlineLevel="0" collapsed="false">
      <c r="B12" s="44" t="n">
        <v>1988</v>
      </c>
      <c r="C12" s="64" t="n">
        <v>5967.785603</v>
      </c>
      <c r="D12" s="46" t="n">
        <f aca="false">$D$2*C12/1000</f>
        <v>6.74359773139</v>
      </c>
      <c r="E12" s="63" t="n">
        <v>1988</v>
      </c>
      <c r="F12" s="46" t="n">
        <f aca="false">D12/F$2</f>
        <v>31.6600832459624</v>
      </c>
      <c r="G12" s="46" t="n">
        <f aca="false">G11+F12/10</f>
        <v>23.0641448829624</v>
      </c>
      <c r="H12" s="46" t="n">
        <f aca="false">H11+F11*I$1/10</f>
        <v>10.8972816656789</v>
      </c>
      <c r="I12" s="65" t="n">
        <f aca="false">$I$2+H12</f>
        <v>349.897281665679</v>
      </c>
      <c r="J12" s="45" t="n">
        <v>351.55</v>
      </c>
    </row>
    <row r="13" customFormat="false" ht="14.3" hidden="false" customHeight="false" outlineLevel="0" collapsed="false">
      <c r="B13" s="44" t="n">
        <v>1989</v>
      </c>
      <c r="C13" s="64" t="n">
        <v>6057.138967</v>
      </c>
      <c r="D13" s="46" t="n">
        <f aca="false">$D$2*C13/1000</f>
        <v>6.84456703271</v>
      </c>
      <c r="E13" s="63" t="n">
        <v>1989</v>
      </c>
      <c r="F13" s="46" t="n">
        <f aca="false">D13/F$2</f>
        <v>32.1341175244601</v>
      </c>
      <c r="G13" s="46" t="n">
        <f aca="false">G12+F13/10</f>
        <v>26.2775566354084</v>
      </c>
      <c r="H13" s="46" t="n">
        <f aca="false">H12+F12*I$1/10</f>
        <v>12.4169656614851</v>
      </c>
      <c r="I13" s="65" t="n">
        <f aca="false">$I$2+H13</f>
        <v>351.416965661485</v>
      </c>
      <c r="J13" s="45" t="n">
        <v>353.06</v>
      </c>
    </row>
    <row r="14" customFormat="false" ht="14.3" hidden="false" customHeight="false" outlineLevel="0" collapsed="false">
      <c r="B14" s="44" t="n">
        <v>1990</v>
      </c>
      <c r="C14" s="64" t="n">
        <v>6194.761722</v>
      </c>
      <c r="D14" s="46" t="n">
        <f aca="false">$D$2*C14/1000</f>
        <v>7.00008074586</v>
      </c>
      <c r="E14" s="63" t="n">
        <v>1990</v>
      </c>
      <c r="F14" s="46" t="n">
        <f aca="false">D14/F$2</f>
        <v>32.8642288538028</v>
      </c>
      <c r="G14" s="46" t="n">
        <f aca="false">G13+F14/10</f>
        <v>29.5639795207887</v>
      </c>
      <c r="H14" s="46" t="n">
        <f aca="false">H13+F13*I$1/10</f>
        <v>13.9594033026592</v>
      </c>
      <c r="I14" s="65" t="n">
        <f aca="false">$I$2+H14</f>
        <v>352.959403302659</v>
      </c>
      <c r="J14" s="45" t="n">
        <v>354.02</v>
      </c>
    </row>
    <row r="15" customFormat="false" ht="14.3" hidden="false" customHeight="false" outlineLevel="0" collapsed="false">
      <c r="B15" s="44" t="n">
        <v>1991</v>
      </c>
      <c r="C15" s="64" t="n">
        <v>6323.560044</v>
      </c>
      <c r="D15" s="46" t="n">
        <f aca="false">$D$2*C15/1000</f>
        <v>7.14562284972</v>
      </c>
      <c r="E15" s="63" t="n">
        <v>1991</v>
      </c>
      <c r="F15" s="46" t="n">
        <f aca="false">D15/F$2</f>
        <v>33.5475251160563</v>
      </c>
      <c r="G15" s="46" t="n">
        <f aca="false">G14+F15/10</f>
        <v>32.9187320323944</v>
      </c>
      <c r="H15" s="46" t="n">
        <f aca="false">H14+F14*I$1/10</f>
        <v>15.5368862876417</v>
      </c>
      <c r="I15" s="65" t="n">
        <f aca="false">$I$2+H15</f>
        <v>354.536886287642</v>
      </c>
      <c r="J15" s="45" t="n">
        <v>355.88</v>
      </c>
    </row>
    <row r="16" customFormat="false" ht="14.3" hidden="false" customHeight="false" outlineLevel="0" collapsed="false">
      <c r="B16" s="66" t="n">
        <v>1992</v>
      </c>
      <c r="C16" s="67" t="n">
        <v>6125.803971</v>
      </c>
      <c r="D16" s="68" t="n">
        <f aca="false">$D$2*C16/1000</f>
        <v>6.92215848723</v>
      </c>
      <c r="E16" s="63" t="n">
        <v>1992</v>
      </c>
      <c r="F16" s="46" t="n">
        <f aca="false">D16/F$2</f>
        <v>32.498396653662</v>
      </c>
      <c r="G16" s="46" t="n">
        <f aca="false">G15+F16/10</f>
        <v>36.1685716977606</v>
      </c>
      <c r="H16" s="46" t="n">
        <f aca="false">H15+F15*I$1/10</f>
        <v>17.1471674932124</v>
      </c>
      <c r="I16" s="65" t="n">
        <f aca="false">$I$2+H16</f>
        <v>356.147167493212</v>
      </c>
      <c r="J16" s="45" t="n">
        <v>357.07</v>
      </c>
    </row>
    <row r="17" customFormat="false" ht="14.3" hidden="false" customHeight="false" outlineLevel="0" collapsed="false">
      <c r="B17" s="66" t="n">
        <v>1993</v>
      </c>
      <c r="C17" s="67" t="n">
        <v>6190.665213</v>
      </c>
      <c r="D17" s="68" t="n">
        <f aca="false">$D$2*C17/1000</f>
        <v>6.99545169069</v>
      </c>
      <c r="E17" s="63" t="n">
        <v>1993</v>
      </c>
      <c r="F17" s="46" t="n">
        <f aca="false">D17/F$2</f>
        <v>32.8424962004225</v>
      </c>
      <c r="G17" s="46" t="n">
        <f aca="false">G16+F17/10</f>
        <v>39.4528213178028</v>
      </c>
      <c r="H17" s="46" t="n">
        <f aca="false">H16+F16*I$1/10</f>
        <v>18.7070905325882</v>
      </c>
      <c r="I17" s="65" t="n">
        <f aca="false">$I$2+H17</f>
        <v>357.707090532588</v>
      </c>
      <c r="J17" s="45" t="n">
        <v>357.24</v>
      </c>
    </row>
    <row r="18" customFormat="false" ht="14.3" hidden="false" customHeight="false" outlineLevel="0" collapsed="false">
      <c r="B18" s="44" t="n">
        <v>1994</v>
      </c>
      <c r="C18" s="64" t="n">
        <v>6234.656535</v>
      </c>
      <c r="D18" s="46" t="n">
        <f aca="false">$D$2*C18/1000</f>
        <v>7.04516188455</v>
      </c>
      <c r="E18" s="63" t="n">
        <v>1994</v>
      </c>
      <c r="F18" s="46" t="n">
        <f aca="false">D18/F$2</f>
        <v>33.0758773922535</v>
      </c>
      <c r="G18" s="46" t="n">
        <f aca="false">G17+F18/10</f>
        <v>42.7604090570282</v>
      </c>
      <c r="H18" s="46" t="n">
        <f aca="false">H17+F17*I$1/10</f>
        <v>20.2835303502084</v>
      </c>
      <c r="I18" s="65" t="n">
        <f aca="false">$I$2+H18</f>
        <v>359.283530350208</v>
      </c>
      <c r="J18" s="45" t="n">
        <v>358.57</v>
      </c>
    </row>
    <row r="19" customFormat="false" ht="14.3" hidden="false" customHeight="false" outlineLevel="0" collapsed="false">
      <c r="B19" s="44" t="n">
        <v>1995</v>
      </c>
      <c r="C19" s="64" t="n">
        <v>6367.9456</v>
      </c>
      <c r="D19" s="46" t="n">
        <f aca="false">$D$2*C19/1000</f>
        <v>7.195778528</v>
      </c>
      <c r="E19" s="63" t="n">
        <v>1995</v>
      </c>
      <c r="F19" s="46" t="n">
        <f aca="false">D19/F$2</f>
        <v>33.7829977840376</v>
      </c>
      <c r="G19" s="46" t="n">
        <f aca="false">G18+F19/10</f>
        <v>46.1387088354319</v>
      </c>
      <c r="H19" s="46" t="n">
        <f aca="false">H18+F18*I$1/10</f>
        <v>21.8711724650366</v>
      </c>
      <c r="I19" s="65" t="n">
        <f aca="false">$I$2+H19</f>
        <v>360.871172465037</v>
      </c>
      <c r="J19" s="45" t="n">
        <v>360.98</v>
      </c>
    </row>
    <row r="20" customFormat="false" ht="14.3" hidden="false" customHeight="false" outlineLevel="0" collapsed="false">
      <c r="B20" s="44" t="n">
        <v>1996</v>
      </c>
      <c r="C20" s="64" t="n">
        <v>6564.093014</v>
      </c>
      <c r="D20" s="46" t="n">
        <f aca="false">$D$2*C20/1000</f>
        <v>7.41742510582</v>
      </c>
      <c r="E20" s="63" t="n">
        <v>1996</v>
      </c>
      <c r="F20" s="46" t="n">
        <f aca="false">D20/F$2</f>
        <v>34.8235920461033</v>
      </c>
      <c r="G20" s="46" t="n">
        <f aca="false">G19+F20/10</f>
        <v>49.6210680400422</v>
      </c>
      <c r="H20" s="46" t="n">
        <f aca="false">H19+F19*I$1/10</f>
        <v>23.4927563586704</v>
      </c>
      <c r="I20" s="65" t="n">
        <f aca="false">$I$2+H20</f>
        <v>362.49275635867</v>
      </c>
      <c r="J20" s="45" t="n">
        <v>362.82</v>
      </c>
    </row>
    <row r="21" customFormat="false" ht="14.3" hidden="false" customHeight="false" outlineLevel="0" collapsed="false">
      <c r="B21" s="66" t="n">
        <v>1997</v>
      </c>
      <c r="C21" s="67" t="n">
        <v>6602.385643</v>
      </c>
      <c r="D21" s="68" t="n">
        <f aca="false">$D$2*C21/1000</f>
        <v>7.46069577659</v>
      </c>
      <c r="E21" s="63" t="n">
        <v>1997</v>
      </c>
      <c r="F21" s="46" t="n">
        <f aca="false">D21/F$2</f>
        <v>35.0267407351643</v>
      </c>
      <c r="G21" s="46" t="n">
        <f aca="false">G20+F21/10</f>
        <v>53.1237421135587</v>
      </c>
      <c r="H21" s="46" t="n">
        <f aca="false">H20+F20*I$1/10</f>
        <v>25.1642887768834</v>
      </c>
      <c r="I21" s="65" t="n">
        <f aca="false">$I$2+H21</f>
        <v>364.164288776883</v>
      </c>
      <c r="J21" s="45" t="n">
        <v>363.56</v>
      </c>
    </row>
    <row r="22" customFormat="false" ht="14.3" hidden="false" customHeight="false" outlineLevel="0" collapsed="false">
      <c r="B22" s="66" t="n">
        <v>1998</v>
      </c>
      <c r="C22" s="67" t="n">
        <v>6580.816513</v>
      </c>
      <c r="D22" s="68" t="n">
        <f aca="false">$D$2*C22/1000</f>
        <v>7.43632265969</v>
      </c>
      <c r="E22" s="63" t="n">
        <v>1998</v>
      </c>
      <c r="F22" s="46" t="n">
        <f aca="false">D22/F$2</f>
        <v>34.9123129562911</v>
      </c>
      <c r="G22" s="46" t="n">
        <f aca="false">G21+F22/10</f>
        <v>56.6149734091878</v>
      </c>
      <c r="H22" s="46" t="n">
        <f aca="false">H21+F21*I$1/10</f>
        <v>26.8455723321713</v>
      </c>
      <c r="I22" s="65" t="n">
        <f aca="false">$I$2+H22</f>
        <v>365.845572332171</v>
      </c>
      <c r="J22" s="45" t="n">
        <v>366.95</v>
      </c>
    </row>
    <row r="23" customFormat="false" ht="14.3" hidden="false" customHeight="false" outlineLevel="0" collapsed="false">
      <c r="B23" s="44" t="n">
        <v>1999</v>
      </c>
      <c r="C23" s="64" t="n">
        <v>6667.861123</v>
      </c>
      <c r="D23" s="46" t="n">
        <f aca="false">$D$2*C23/1000</f>
        <v>7.53468306899</v>
      </c>
      <c r="E23" s="63" t="n">
        <v>1999</v>
      </c>
      <c r="F23" s="46" t="n">
        <f aca="false">D23/F$2</f>
        <v>35.374098915446</v>
      </c>
      <c r="G23" s="46" t="n">
        <f aca="false">G22+F23/10</f>
        <v>60.1523833007324</v>
      </c>
      <c r="H23" s="46" t="n">
        <f aca="false">H22+F22*I$1/10</f>
        <v>28.5213633540732</v>
      </c>
      <c r="I23" s="65" t="n">
        <f aca="false">$I$2+H23</f>
        <v>367.521363354073</v>
      </c>
      <c r="J23" s="45" t="n">
        <v>368.3</v>
      </c>
    </row>
    <row r="24" customFormat="false" ht="14.3" hidden="false" customHeight="false" outlineLevel="0" collapsed="false">
      <c r="B24" s="44" t="n">
        <v>2000</v>
      </c>
      <c r="C24" s="64" t="n">
        <v>6855.631698</v>
      </c>
      <c r="D24" s="46" t="n">
        <f aca="false">$D$2*C24/1000</f>
        <v>7.74686381874</v>
      </c>
      <c r="E24" s="63" t="n">
        <v>2000</v>
      </c>
      <c r="F24" s="46" t="n">
        <f aca="false">D24/F$2</f>
        <v>36.3702526701408</v>
      </c>
      <c r="G24" s="46" t="n">
        <f aca="false">G23+F24/10</f>
        <v>63.7894085677465</v>
      </c>
      <c r="H24" s="46" t="n">
        <f aca="false">H23+F23*I$1/10</f>
        <v>30.2193201020146</v>
      </c>
      <c r="I24" s="65" t="n">
        <f aca="false">$I$2+H24</f>
        <v>369.219320102015</v>
      </c>
      <c r="J24" s="45" t="n">
        <v>369.66</v>
      </c>
    </row>
    <row r="25" customFormat="false" ht="14.3" hidden="false" customHeight="false" outlineLevel="0" collapsed="false">
      <c r="B25" s="44" t="n">
        <v>2001</v>
      </c>
      <c r="C25" s="64" t="n">
        <v>6913.808578</v>
      </c>
      <c r="D25" s="46" t="n">
        <f aca="false">$D$2*C25/1000</f>
        <v>7.81260369314</v>
      </c>
      <c r="E25" s="63" t="n">
        <v>2001</v>
      </c>
      <c r="F25" s="46" t="n">
        <f aca="false">D25/F$2</f>
        <v>36.6788905781221</v>
      </c>
      <c r="G25" s="46" t="n">
        <f aca="false">G24+F25/10</f>
        <v>67.4572976255587</v>
      </c>
      <c r="H25" s="46" t="n">
        <f aca="false">H24+F24*I$1/10</f>
        <v>31.9650922301814</v>
      </c>
      <c r="I25" s="65" t="n">
        <f aca="false">$I$2+H25</f>
        <v>370.965092230181</v>
      </c>
      <c r="J25" s="45" t="n">
        <v>371.17</v>
      </c>
    </row>
    <row r="26" customFormat="false" ht="14.3" hidden="false" customHeight="false" outlineLevel="0" collapsed="false">
      <c r="B26" s="44" t="n">
        <v>2002</v>
      </c>
      <c r="C26" s="64" t="n">
        <v>7071.828102</v>
      </c>
      <c r="D26" s="46" t="n">
        <f aca="false">$D$2*C26/1000</f>
        <v>7.99116575526</v>
      </c>
      <c r="E26" s="63" t="n">
        <v>2002</v>
      </c>
      <c r="F26" s="46" t="n">
        <f aca="false">D26/F$2</f>
        <v>37.5172101185915</v>
      </c>
      <c r="G26" s="46" t="n">
        <f aca="false">G25+F26/10</f>
        <v>71.2090186374178</v>
      </c>
      <c r="H26" s="46" t="n">
        <f aca="false">H25+F25*I$1/10</f>
        <v>33.7256789779313</v>
      </c>
      <c r="I26" s="65" t="n">
        <f aca="false">$I$2+H26</f>
        <v>372.725678977931</v>
      </c>
      <c r="J26" s="45" t="n">
        <v>373.46</v>
      </c>
    </row>
    <row r="27" customFormat="false" ht="14.3" hidden="false" customHeight="false" outlineLevel="0" collapsed="false">
      <c r="B27" s="44" t="n">
        <v>2003</v>
      </c>
      <c r="C27" s="64" t="n">
        <v>7417.078465</v>
      </c>
      <c r="D27" s="46" t="n">
        <f aca="false">$D$2*C27/1000</f>
        <v>8.38129866545</v>
      </c>
      <c r="E27" s="63" t="n">
        <v>2003</v>
      </c>
      <c r="F27" s="46" t="n">
        <f aca="false">D27/F$2</f>
        <v>39.3488200255868</v>
      </c>
      <c r="G27" s="46" t="n">
        <f aca="false">G26+F27/10</f>
        <v>75.1439006399765</v>
      </c>
      <c r="H27" s="46" t="n">
        <f aca="false">H26+F26*I$1/10</f>
        <v>35.5265050636237</v>
      </c>
      <c r="I27" s="65" t="n">
        <f aca="false">$I$2+H27</f>
        <v>374.526505063624</v>
      </c>
      <c r="J27" s="45" t="n">
        <v>376.21</v>
      </c>
    </row>
    <row r="28" customFormat="false" ht="14.3" hidden="false" customHeight="false" outlineLevel="0" collapsed="false">
      <c r="B28" s="44" t="n">
        <v>2004</v>
      </c>
      <c r="C28" s="64" t="n">
        <v>7770.317186</v>
      </c>
      <c r="D28" s="46" t="n">
        <f aca="false">$D$2*C28/1000</f>
        <v>8.78045842018</v>
      </c>
      <c r="E28" s="63" t="n">
        <v>2004</v>
      </c>
      <c r="F28" s="46" t="n">
        <f aca="false">D28/F$2</f>
        <v>41.2228094844131</v>
      </c>
      <c r="G28" s="46" t="n">
        <f aca="false">G27+F28/10</f>
        <v>79.2661815884178</v>
      </c>
      <c r="H28" s="46" t="n">
        <f aca="false">H27+F27*I$1/10</f>
        <v>37.4152484248518</v>
      </c>
      <c r="I28" s="65" t="n">
        <f aca="false">$I$2+H28</f>
        <v>376.415248424852</v>
      </c>
      <c r="J28" s="45" t="n">
        <v>377.57</v>
      </c>
    </row>
    <row r="29" customFormat="false" ht="14.3" hidden="false" customHeight="false" outlineLevel="0" collapsed="false">
      <c r="B29" s="44" t="n">
        <v>2005</v>
      </c>
      <c r="C29" s="64" t="n">
        <v>8026.986778</v>
      </c>
      <c r="D29" s="46" t="n">
        <f aca="false">$D$2*C29/1000</f>
        <v>9.07049505914</v>
      </c>
      <c r="E29" s="63" t="n">
        <v>2005</v>
      </c>
      <c r="F29" s="46" t="n">
        <f aca="false">D29/F$2</f>
        <v>42.5844838457277</v>
      </c>
      <c r="G29" s="46" t="n">
        <f aca="false">G28+F29/10</f>
        <v>83.5246299729906</v>
      </c>
      <c r="H29" s="46" t="n">
        <f aca="false">H28+F28*I$1/10</f>
        <v>39.3939432801037</v>
      </c>
      <c r="I29" s="65" t="n">
        <f aca="false">$I$2+H29</f>
        <v>378.393943280104</v>
      </c>
      <c r="J29" s="45" t="n">
        <v>380.07</v>
      </c>
    </row>
    <row r="30" customFormat="false" ht="14.3" hidden="false" customHeight="false" outlineLevel="0" collapsed="false">
      <c r="B30" s="44" t="n">
        <v>2006</v>
      </c>
      <c r="C30" s="64" t="n">
        <v>8289.995497</v>
      </c>
      <c r="D30" s="46" t="n">
        <f aca="false">$D$2*C30/1000</f>
        <v>9.36769491161</v>
      </c>
      <c r="E30" s="63" t="n">
        <v>2006</v>
      </c>
      <c r="F30" s="46" t="n">
        <f aca="false">D30/F$2</f>
        <v>43.9797883174178</v>
      </c>
      <c r="G30" s="46" t="n">
        <f aca="false">G29+F30/10</f>
        <v>87.9226088047324</v>
      </c>
      <c r="H30" s="46" t="n">
        <f aca="false">H29+F29*I$1/10</f>
        <v>41.4379985046986</v>
      </c>
      <c r="I30" s="65" t="n">
        <f aca="false">$I$2+H30</f>
        <v>380.437998504699</v>
      </c>
      <c r="J30" s="45" t="n">
        <v>381.93</v>
      </c>
    </row>
    <row r="31" customFormat="false" ht="14.3" hidden="false" customHeight="false" outlineLevel="0" collapsed="false">
      <c r="B31" s="44" t="n">
        <v>2007</v>
      </c>
      <c r="C31" s="64" t="n">
        <v>8540.898166</v>
      </c>
      <c r="D31" s="46" t="n">
        <f aca="false">$D$2*C31/1000</f>
        <v>9.65121492758</v>
      </c>
      <c r="E31" s="63" t="n">
        <v>2007</v>
      </c>
      <c r="F31" s="46" t="n">
        <f aca="false">D31/F$2</f>
        <v>45.3108682046009</v>
      </c>
      <c r="G31" s="46" t="n">
        <f aca="false">G30+F31/10</f>
        <v>92.4536956251925</v>
      </c>
      <c r="H31" s="46" t="n">
        <f aca="false">H30+F30*I$1/10</f>
        <v>43.5490283439346</v>
      </c>
      <c r="I31" s="65" t="n">
        <f aca="false">$I$2+H31</f>
        <v>382.549028343935</v>
      </c>
      <c r="J31" s="45" t="n">
        <v>384.06</v>
      </c>
    </row>
    <row r="32" customFormat="false" ht="14.3" hidden="false" customHeight="false" outlineLevel="0" collapsed="false">
      <c r="B32" s="44" t="n">
        <v>2008</v>
      </c>
      <c r="C32" s="64" t="n">
        <v>8718.892344</v>
      </c>
      <c r="D32" s="46" t="n">
        <f aca="false">$D$2*C32/1000</f>
        <v>9.85234834872</v>
      </c>
      <c r="E32" s="63" t="n">
        <v>2008</v>
      </c>
      <c r="F32" s="46" t="n">
        <f aca="false">D32/F$2</f>
        <v>46.2551565667606</v>
      </c>
      <c r="G32" s="46" t="n">
        <f aca="false">G31+F32/10</f>
        <v>97.0792112818685</v>
      </c>
      <c r="H32" s="46" t="n">
        <f aca="false">H31+F31*I$1/10</f>
        <v>45.7239500177555</v>
      </c>
      <c r="I32" s="65" t="n">
        <f aca="false">$I$2+H32</f>
        <v>384.723950017755</v>
      </c>
      <c r="J32" s="45" t="n">
        <v>385.68</v>
      </c>
    </row>
    <row r="33" customFormat="false" ht="14.3" hidden="false" customHeight="false" outlineLevel="0" collapsed="false">
      <c r="B33" s="44" t="n">
        <v>2009</v>
      </c>
      <c r="C33" s="64" t="n">
        <v>8587.387305</v>
      </c>
      <c r="D33" s="46" t="n">
        <f aca="false">$D$2*C33/1000</f>
        <v>9.70374765465</v>
      </c>
      <c r="E33" s="63" t="n">
        <v>2009</v>
      </c>
      <c r="F33" s="46" t="n">
        <f aca="false">D33/F$2</f>
        <v>45.5575007260563</v>
      </c>
      <c r="G33" s="46" t="n">
        <f aca="false">G32+F33/10</f>
        <v>101.634961354474</v>
      </c>
      <c r="H33" s="46" t="n">
        <f aca="false">H32+F32*I$1/10</f>
        <v>47.94419753296</v>
      </c>
      <c r="I33" s="65" t="n">
        <f aca="false">$I$2+H33</f>
        <v>386.94419753296</v>
      </c>
      <c r="J33" s="45" t="n">
        <v>387.46</v>
      </c>
    </row>
    <row r="34" customFormat="false" ht="14.3" hidden="false" customHeight="false" outlineLevel="0" collapsed="false">
      <c r="B34" s="60" t="n">
        <v>2010</v>
      </c>
      <c r="C34" s="61" t="n">
        <v>9042.551134</v>
      </c>
      <c r="D34" s="62" t="n">
        <f aca="false">$D$2*C34/1000</f>
        <v>10.21808278142</v>
      </c>
      <c r="E34" s="63" t="n">
        <v>2010</v>
      </c>
      <c r="F34" s="62" t="n">
        <f aca="false">D34/F$2</f>
        <v>47.9722196310798</v>
      </c>
      <c r="G34" s="46" t="n">
        <f aca="false">G33+F34/10</f>
        <v>106.432183317582</v>
      </c>
      <c r="H34" s="46" t="n">
        <f aca="false">H33+F33*I$1/10</f>
        <v>50.1309575678107</v>
      </c>
      <c r="I34" s="65" t="n">
        <f aca="false">$I$2+H34</f>
        <v>389.130957567811</v>
      </c>
      <c r="J34" s="45" t="n">
        <v>390.1</v>
      </c>
    </row>
    <row r="35" customFormat="false" ht="14.3" hidden="false" customHeight="false" outlineLevel="0" collapsed="false">
      <c r="B35" s="44" t="n">
        <v>2011</v>
      </c>
      <c r="C35" s="64" t="n">
        <v>9336.679687</v>
      </c>
      <c r="D35" s="46" t="n">
        <f aca="false">$D$2*C35/1000</f>
        <v>10.55044804631</v>
      </c>
      <c r="E35" s="63" t="n">
        <v>2011</v>
      </c>
      <c r="F35" s="46" t="n">
        <f aca="false">D35/F$2</f>
        <v>49.5326199357277</v>
      </c>
      <c r="G35" s="46" t="n">
        <f aca="false">G34+F35/10</f>
        <v>111.385445311155</v>
      </c>
      <c r="H35" s="46" t="n">
        <f aca="false">H34+F34*I$1/10</f>
        <v>52.4336241101025</v>
      </c>
      <c r="I35" s="65" t="n">
        <f aca="false">$I$2+H35</f>
        <v>391.433624110103</v>
      </c>
      <c r="J35" s="45" t="n">
        <v>391.64</v>
      </c>
    </row>
    <row r="36" customFormat="false" ht="14.3" hidden="false" customHeight="false" outlineLevel="0" collapsed="false">
      <c r="B36" s="44" t="n">
        <v>2012</v>
      </c>
      <c r="C36" s="64" t="n">
        <v>9486.899797</v>
      </c>
      <c r="D36" s="46" t="n">
        <f aca="false">$D$2*C36/1000</f>
        <v>10.72019677061</v>
      </c>
      <c r="E36" s="63" t="n">
        <v>2012</v>
      </c>
      <c r="F36" s="46" t="n">
        <f aca="false">D36/F$2</f>
        <v>50.3295623033333</v>
      </c>
      <c r="G36" s="46" t="n">
        <f aca="false">G35+F36/10</f>
        <v>116.418401541488</v>
      </c>
      <c r="H36" s="46" t="n">
        <f aca="false">H35+F35*I$1/10</f>
        <v>54.8111898670175</v>
      </c>
      <c r="I36" s="65" t="n">
        <f aca="false">$I$2+H36</f>
        <v>393.811189867017</v>
      </c>
      <c r="J36" s="45" t="n">
        <v>393.63</v>
      </c>
    </row>
    <row r="37" customFormat="false" ht="14.3" hidden="false" customHeight="false" outlineLevel="0" collapsed="false">
      <c r="B37" s="44" t="n">
        <v>2013</v>
      </c>
      <c r="C37" s="64" t="n">
        <v>9548.92158</v>
      </c>
      <c r="D37" s="46" t="n">
        <f aca="false">$D$2*C37/1000</f>
        <v>10.7902813854</v>
      </c>
      <c r="E37" s="63" t="n">
        <v>2013</v>
      </c>
      <c r="F37" s="46" t="n">
        <f aca="false">D37/F$2</f>
        <v>50.6585980535211</v>
      </c>
      <c r="G37" s="46" t="n">
        <f aca="false">G36+F37/10</f>
        <v>121.48426134684</v>
      </c>
      <c r="H37" s="46" t="n">
        <f aca="false">H36+F36*I$1/10</f>
        <v>57.2270088575775</v>
      </c>
      <c r="I37" s="65" t="n">
        <f aca="false">$I$2+H37</f>
        <v>396.227008857577</v>
      </c>
      <c r="J37" s="45" t="n">
        <v>396.48</v>
      </c>
    </row>
    <row r="38" customFormat="false" ht="14.3" hidden="false" customHeight="false" outlineLevel="0" collapsed="false">
      <c r="B38" s="44" t="n">
        <v>2014</v>
      </c>
      <c r="C38" s="64" t="n">
        <v>9619.234884</v>
      </c>
      <c r="D38" s="46" t="n">
        <f aca="false">$D$2*C38/1000</f>
        <v>10.86973541892</v>
      </c>
      <c r="E38" s="63" t="n">
        <v>2014</v>
      </c>
      <c r="F38" s="46" t="n">
        <f aca="false">D38/F$2</f>
        <v>51.0316216850704</v>
      </c>
      <c r="G38" s="46" t="n">
        <f aca="false">G37+F38/10</f>
        <v>126.587423515347</v>
      </c>
      <c r="H38" s="46" t="n">
        <f aca="false">H37+F37*I$1/10</f>
        <v>59.6586215641465</v>
      </c>
      <c r="I38" s="65" t="n">
        <f aca="false">$I$2+H38</f>
        <v>398.658621564146</v>
      </c>
      <c r="J38" s="45" t="n">
        <v>399.1</v>
      </c>
    </row>
    <row r="39" customFormat="false" ht="14.3" hidden="false" customHeight="false" outlineLevel="0" collapsed="false">
      <c r="B39" s="44" t="n">
        <v>2015</v>
      </c>
      <c r="C39" s="64" t="n">
        <v>9609.56511</v>
      </c>
      <c r="D39" s="46" t="n">
        <f aca="false">$D$2*C39/1000</f>
        <v>10.8588085743</v>
      </c>
      <c r="E39" s="63" t="n">
        <v>2015</v>
      </c>
      <c r="F39" s="46" t="n">
        <f aca="false">D39/F$2</f>
        <v>50.9803219450704</v>
      </c>
      <c r="G39" s="46" t="n">
        <f aca="false">G38+F39/10</f>
        <v>131.685455709854</v>
      </c>
      <c r="H39" s="46" t="n">
        <f aca="false">H38+F38*I$1/10</f>
        <v>62.1081394050299</v>
      </c>
      <c r="I39" s="65" t="n">
        <f aca="false">$I$2+H39</f>
        <v>401.10813940503</v>
      </c>
      <c r="J39" s="45" t="n">
        <v>400.65</v>
      </c>
    </row>
    <row r="40" customFormat="false" ht="14.3" hidden="false" customHeight="false" outlineLevel="0" collapsed="false">
      <c r="B40" s="44" t="n">
        <v>2016</v>
      </c>
      <c r="C40" s="64" t="n">
        <v>9612.557975</v>
      </c>
      <c r="D40" s="46" t="n">
        <f aca="false">$D$2*C40/1000</f>
        <v>10.86219051175</v>
      </c>
      <c r="E40" s="63" t="n">
        <v>2016</v>
      </c>
      <c r="F40" s="46" t="n">
        <f aca="false">D40/F$2</f>
        <v>50.9961995856808</v>
      </c>
      <c r="G40" s="46" t="n">
        <f aca="false">G39+F40/10</f>
        <v>136.785075668423</v>
      </c>
      <c r="H40" s="46" t="n">
        <f aca="false">H39+F39*I$1/10</f>
        <v>64.5551948583932</v>
      </c>
      <c r="I40" s="65" t="n">
        <f aca="false">$I$2+H40</f>
        <v>403.555194858393</v>
      </c>
      <c r="J40" s="45" t="n">
        <v>404.59</v>
      </c>
    </row>
    <row r="41" customFormat="false" ht="13.8" hidden="false" customHeight="false" outlineLevel="0" collapsed="false">
      <c r="B41" s="44" t="n">
        <v>2017</v>
      </c>
      <c r="C41" s="64" t="n">
        <v>9742.4533</v>
      </c>
      <c r="D41" s="46" t="n">
        <f aca="false">$D$2*C41/1000</f>
        <v>11.008972229</v>
      </c>
      <c r="E41" s="63" t="n">
        <v>2017</v>
      </c>
      <c r="F41" s="46" t="n">
        <f aca="false">D41/F$2</f>
        <v>51.685315629108</v>
      </c>
      <c r="G41" s="46" t="n">
        <f aca="false">G40+F41/10</f>
        <v>141.953607231333</v>
      </c>
      <c r="H41" s="46" t="n">
        <f aca="false">H40+F40*I$1/10</f>
        <v>67.0030124385059</v>
      </c>
      <c r="I41" s="65" t="n">
        <f aca="false">$I$2+H41</f>
        <v>406.003012438506</v>
      </c>
      <c r="J41" s="45" t="n">
        <v>406.68</v>
      </c>
    </row>
    <row r="42" customFormat="false" ht="13.8" hidden="false" customHeight="false" outlineLevel="0" collapsed="false">
      <c r="B42" s="44" t="n">
        <v>2018</v>
      </c>
      <c r="C42" s="64" t="n">
        <v>9939.877649</v>
      </c>
      <c r="D42" s="46" t="n">
        <f aca="false">$D$2*C42/1000</f>
        <v>11.23206174337</v>
      </c>
      <c r="E42" s="63" t="n">
        <v>2018</v>
      </c>
      <c r="F42" s="46" t="n">
        <f aca="false">D42/F$2</f>
        <v>52.7326842411737</v>
      </c>
      <c r="G42" s="46" t="n">
        <f aca="false">G41+F42/10</f>
        <v>147.226875655451</v>
      </c>
      <c r="H42" s="46" t="n">
        <f aca="false">H41+F41*I$1/10</f>
        <v>69.4839075887031</v>
      </c>
      <c r="I42" s="65" t="n">
        <f aca="false">$I$2+H42</f>
        <v>408.483907588703</v>
      </c>
      <c r="J42" s="45" t="n">
        <v>408.59</v>
      </c>
    </row>
    <row r="43" customFormat="false" ht="13.8" hidden="false" customHeight="false" outlineLevel="0" collapsed="false">
      <c r="B43" s="44" t="n">
        <v>2019</v>
      </c>
      <c r="C43" s="64" t="n">
        <v>9945.622216</v>
      </c>
      <c r="D43" s="46" t="n">
        <f aca="false">$D$2*C43/1000</f>
        <v>11.23855310408</v>
      </c>
      <c r="E43" s="63" t="n">
        <v>2019</v>
      </c>
      <c r="F43" s="46" t="n">
        <f aca="false">D43/F$2</f>
        <v>52.7631601130516</v>
      </c>
      <c r="G43" s="46" t="n">
        <f aca="false">G42+F43/10</f>
        <v>152.503191666756</v>
      </c>
      <c r="H43" s="46" t="n">
        <f aca="false">H42+F42*I$1/10</f>
        <v>72.0150764322794</v>
      </c>
      <c r="I43" s="65" t="n">
        <f aca="false">$I$2+H43</f>
        <v>411.015076432279</v>
      </c>
      <c r="J43" s="45" t="n">
        <v>411.75</v>
      </c>
    </row>
    <row r="44" customFormat="false" ht="12.8" hidden="false" customHeight="false" outlineLevel="0" collapsed="false">
      <c r="B44" s="44" t="n">
        <v>2020</v>
      </c>
      <c r="C44" s="44" t="n">
        <v>9500</v>
      </c>
      <c r="D44" s="46" t="n">
        <f aca="false">$D$2*C44/1000</f>
        <v>10.735</v>
      </c>
      <c r="E44" s="63" t="n">
        <v>2020</v>
      </c>
      <c r="F44" s="46" t="n">
        <f aca="false">D44/F$2</f>
        <v>50.3990610328638</v>
      </c>
      <c r="G44" s="46" t="n">
        <f aca="false">G43+F44/10</f>
        <v>157.543097770042</v>
      </c>
      <c r="H44" s="46" t="n">
        <f aca="false">H43+F43*I$1/10</f>
        <v>74.5477081177059</v>
      </c>
      <c r="I44" s="65" t="n">
        <f aca="false">$I$2+H44</f>
        <v>413.547708117706</v>
      </c>
      <c r="J44" s="45" t="n">
        <v>414.21</v>
      </c>
    </row>
  </sheetData>
  <conditionalFormatting sqref="C4:C39">
    <cfRule type="cellIs" priority="2" operator="equal" aboveAverage="0" equalAverage="0" bottom="0" percent="0" rank="0" text="" dxfId="0">
      <formula>"NaN"</formula>
    </cfRule>
  </conditionalFormatting>
  <conditionalFormatting sqref="C40">
    <cfRule type="cellIs" priority="3" operator="equal" aboveAverage="0" equalAverage="0" bottom="0" percent="0" rank="0" text="" dxfId="1">
      <formula>"NaN"</formula>
    </cfRule>
  </conditionalFormatting>
  <hyperlinks>
    <hyperlink ref="A1" r:id="rId1" display="https://www.icos-cp.eu/science-and-impact/global-carbon-budget/2020"/>
    <hyperlink ref="J1" r:id="rId2" display="https://gml.noaa.gov/ccgg/trends/graph.html"/>
  </hyperlinks>
  <printOptions headings="false" gridLines="false" gridLinesSet="true" horizontalCentered="false" verticalCentered="false"/>
  <pageMargins left="0.7875" right="0.7875" top="1.025" bottom="1.025" header="0.7875" footer="0.7875"/>
  <pageSetup paperSize="8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9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51" activeCellId="0" sqref="A51"/>
    </sheetView>
  </sheetViews>
  <sheetFormatPr defaultColWidth="14.5625" defaultRowHeight="12.8" zeroHeight="false" outlineLevelRow="0" outlineLevelCol="0"/>
  <cols>
    <col collapsed="false" customWidth="true" hidden="false" outlineLevel="0" max="1" min="1" style="43" width="8.15"/>
    <col collapsed="false" customWidth="false" hidden="false" outlineLevel="0" max="3" min="2" style="44" width="14.54"/>
    <col collapsed="false" customWidth="true" hidden="false" outlineLevel="0" max="4" min="4" style="45" width="17.86"/>
    <col collapsed="false" customWidth="true" hidden="false" outlineLevel="0" max="5" min="5" style="45" width="7.4"/>
    <col collapsed="false" customWidth="true" hidden="false" outlineLevel="0" max="6" min="6" style="46" width="12.42"/>
    <col collapsed="false" customWidth="true" hidden="false" outlineLevel="0" max="7" min="7" style="69" width="11.91"/>
    <col collapsed="false" customWidth="true" hidden="false" outlineLevel="0" max="8" min="8" style="46" width="11.91"/>
    <col collapsed="false" customWidth="true" hidden="false" outlineLevel="0" max="9" min="9" style="45" width="11.54"/>
    <col collapsed="false" customWidth="true" hidden="false" outlineLevel="0" max="13" min="10" style="45" width="11.32"/>
    <col collapsed="false" customWidth="false" hidden="false" outlineLevel="0" max="1024" min="14" style="43" width="14.54"/>
  </cols>
  <sheetData>
    <row r="1" customFormat="false" ht="19.7" hidden="false" customHeight="false" outlineLevel="0" collapsed="false">
      <c r="A1" s="47" t="s">
        <v>16</v>
      </c>
      <c r="K1" s="70" t="n">
        <v>0.355</v>
      </c>
      <c r="L1" s="48"/>
      <c r="M1" s="49" t="s">
        <v>17</v>
      </c>
    </row>
    <row r="2" customFormat="false" ht="12.8" hidden="false" customHeight="false" outlineLevel="0" collapsed="false">
      <c r="C2" s="44" t="s">
        <v>18</v>
      </c>
      <c r="D2" s="50" t="n">
        <v>1.13</v>
      </c>
      <c r="E2" s="50"/>
      <c r="F2" s="51" t="n">
        <v>0.213</v>
      </c>
      <c r="G2" s="71"/>
      <c r="H2" s="51"/>
      <c r="I2" s="52"/>
      <c r="J2" s="52"/>
      <c r="K2" s="53" t="n">
        <v>339</v>
      </c>
      <c r="L2" s="53"/>
    </row>
    <row r="3" customFormat="false" ht="49.15" hidden="false" customHeight="false" outlineLevel="0" collapsed="false">
      <c r="B3" s="54" t="s">
        <v>19</v>
      </c>
      <c r="C3" s="54" t="s">
        <v>20</v>
      </c>
      <c r="D3" s="55" t="s">
        <v>21</v>
      </c>
      <c r="E3" s="56" t="s">
        <v>22</v>
      </c>
      <c r="F3" s="57" t="s">
        <v>28</v>
      </c>
      <c r="G3" s="72" t="s">
        <v>29</v>
      </c>
      <c r="H3" s="56" t="s">
        <v>30</v>
      </c>
      <c r="I3" s="56" t="s">
        <v>31</v>
      </c>
      <c r="J3" s="56" t="s">
        <v>32</v>
      </c>
      <c r="K3" s="58" t="s">
        <v>33</v>
      </c>
      <c r="L3" s="58" t="s">
        <v>34</v>
      </c>
      <c r="M3" s="59" t="s">
        <v>27</v>
      </c>
    </row>
    <row r="4" customFormat="false" ht="14.4" hidden="false" customHeight="false" outlineLevel="0" collapsed="false">
      <c r="B4" s="60" t="n">
        <v>1980</v>
      </c>
      <c r="C4" s="61" t="n">
        <v>5286.421701</v>
      </c>
      <c r="D4" s="62" t="n">
        <f aca="false">$D$2*C4/1000</f>
        <v>5.97365652213</v>
      </c>
      <c r="E4" s="63" t="n">
        <v>1980</v>
      </c>
      <c r="F4" s="62" t="n">
        <f aca="false">D4/F$2</f>
        <v>28.0453357846479</v>
      </c>
      <c r="G4" s="73" t="n">
        <v>30</v>
      </c>
      <c r="H4" s="62" t="n">
        <v>0</v>
      </c>
      <c r="I4" s="62" t="n">
        <v>0</v>
      </c>
      <c r="J4" s="62" t="n">
        <v>0</v>
      </c>
      <c r="K4" s="60" t="n">
        <f aca="false">K2</f>
        <v>339</v>
      </c>
      <c r="L4" s="60" t="n">
        <v>339</v>
      </c>
      <c r="M4" s="60" t="n">
        <v>338.85</v>
      </c>
    </row>
    <row r="5" customFormat="false" ht="14.4" hidden="false" customHeight="false" outlineLevel="0" collapsed="false">
      <c r="B5" s="44" t="n">
        <v>1981</v>
      </c>
      <c r="C5" s="64" t="n">
        <v>5142.293593</v>
      </c>
      <c r="D5" s="46" t="n">
        <f aca="false">$D$2*C5/1000</f>
        <v>5.81079176009</v>
      </c>
      <c r="E5" s="63" t="n">
        <v>1981</v>
      </c>
      <c r="F5" s="46" t="n">
        <f aca="false">D5/F$2</f>
        <v>27.2807124886854</v>
      </c>
      <c r="G5" s="69" t="n">
        <v>30</v>
      </c>
      <c r="H5" s="46" t="n">
        <f aca="false">H4+G5/10</f>
        <v>3</v>
      </c>
      <c r="I5" s="46" t="n">
        <f aca="false">I4+G4*K$1/10</f>
        <v>1.065</v>
      </c>
      <c r="J5" s="46" t="n">
        <v>1.3461761176631</v>
      </c>
      <c r="K5" s="65" t="n">
        <f aca="false">$K$2+I5</f>
        <v>340.065</v>
      </c>
      <c r="L5" s="65" t="n">
        <v>340.346176117663</v>
      </c>
      <c r="M5" s="45" t="n">
        <v>339.92</v>
      </c>
    </row>
    <row r="6" customFormat="false" ht="14.4" hidden="false" customHeight="false" outlineLevel="0" collapsed="false">
      <c r="B6" s="44" t="n">
        <v>1982</v>
      </c>
      <c r="C6" s="64" t="n">
        <v>5103.974367</v>
      </c>
      <c r="D6" s="46" t="n">
        <f aca="false">$D$2*C6/1000</f>
        <v>5.76749103471</v>
      </c>
      <c r="E6" s="63" t="n">
        <v>1982</v>
      </c>
      <c r="F6" s="46" t="n">
        <f aca="false">D6/F$2</f>
        <v>27.077422698169</v>
      </c>
      <c r="G6" s="69" t="n">
        <v>50</v>
      </c>
      <c r="H6" s="46" t="n">
        <f aca="false">H5+G6/10</f>
        <v>8</v>
      </c>
      <c r="I6" s="46" t="n">
        <f aca="false">I5+G5*K$1/10</f>
        <v>2.13</v>
      </c>
      <c r="J6" s="46" t="n">
        <v>2.65565031712</v>
      </c>
      <c r="K6" s="65" t="n">
        <f aca="false">$K$2+I6</f>
        <v>341.13</v>
      </c>
      <c r="L6" s="65" t="n">
        <v>341.65565031712</v>
      </c>
      <c r="M6" s="45" t="n">
        <v>341.43</v>
      </c>
    </row>
    <row r="7" customFormat="false" ht="14.4" hidden="false" customHeight="false" outlineLevel="0" collapsed="false">
      <c r="B7" s="44" t="n">
        <v>1983</v>
      </c>
      <c r="C7" s="64" t="n">
        <v>5151.820799</v>
      </c>
      <c r="D7" s="46" t="n">
        <f aca="false">$D$2*C7/1000</f>
        <v>5.82155750287</v>
      </c>
      <c r="E7" s="63" t="n">
        <v>1983</v>
      </c>
      <c r="F7" s="46" t="n">
        <f aca="false">D7/F$2</f>
        <v>27.3312558820188</v>
      </c>
      <c r="G7" s="69" t="n">
        <v>50</v>
      </c>
      <c r="H7" s="46" t="n">
        <f aca="false">H6+G7/10</f>
        <v>13</v>
      </c>
      <c r="I7" s="46" t="n">
        <f aca="false">I6+G6*K$1/10</f>
        <v>3.905</v>
      </c>
      <c r="J7" s="46" t="n">
        <v>3.95536660663211</v>
      </c>
      <c r="K7" s="65" t="n">
        <f aca="false">$K$2+I7</f>
        <v>342.905</v>
      </c>
      <c r="L7" s="65" t="n">
        <v>342.955366606632</v>
      </c>
      <c r="M7" s="45" t="n">
        <v>343.3</v>
      </c>
    </row>
    <row r="8" customFormat="false" ht="14.4" hidden="false" customHeight="false" outlineLevel="0" collapsed="false">
      <c r="B8" s="44" t="n">
        <v>1984</v>
      </c>
      <c r="C8" s="64" t="n">
        <v>5301.918917</v>
      </c>
      <c r="D8" s="46" t="n">
        <f aca="false">$D$2*C8/1000</f>
        <v>5.99116837621</v>
      </c>
      <c r="E8" s="63" t="n">
        <v>1984</v>
      </c>
      <c r="F8" s="46" t="n">
        <f aca="false">D8/F$2</f>
        <v>28.1275510620188</v>
      </c>
      <c r="G8" s="69" t="n">
        <v>50</v>
      </c>
      <c r="H8" s="46" t="n">
        <f aca="false">H7+G8/10</f>
        <v>18</v>
      </c>
      <c r="I8" s="46" t="n">
        <f aca="false">I7+G7*K$1/10</f>
        <v>5.68</v>
      </c>
      <c r="J8" s="46" t="n">
        <v>5.26726688896901</v>
      </c>
      <c r="K8" s="65" t="n">
        <f aca="false">$K$2+I8</f>
        <v>344.68</v>
      </c>
      <c r="L8" s="65" t="n">
        <v>344.267266888969</v>
      </c>
      <c r="M8" s="45" t="n">
        <v>344.73</v>
      </c>
    </row>
    <row r="9" customFormat="false" ht="14.4" hidden="false" customHeight="false" outlineLevel="0" collapsed="false">
      <c r="B9" s="44" t="n">
        <v>1985</v>
      </c>
      <c r="C9" s="64" t="n">
        <v>5490.398687</v>
      </c>
      <c r="D9" s="46" t="n">
        <f aca="false">$D$2*C9/1000</f>
        <v>6.20415051631</v>
      </c>
      <c r="E9" s="63" t="n">
        <v>1985</v>
      </c>
      <c r="F9" s="46" t="n">
        <f aca="false">D9/F$2</f>
        <v>29.127467212723</v>
      </c>
      <c r="G9" s="69" t="n">
        <v>50</v>
      </c>
      <c r="H9" s="46" t="n">
        <f aca="false">H8+G9/10</f>
        <v>23</v>
      </c>
      <c r="I9" s="46" t="n">
        <f aca="false">I8+G8*K$1/10</f>
        <v>7.455</v>
      </c>
      <c r="J9" s="46" t="n">
        <v>6.61738933994591</v>
      </c>
      <c r="K9" s="65" t="n">
        <f aca="false">$K$2+I9</f>
        <v>346.455</v>
      </c>
      <c r="L9" s="65" t="n">
        <v>345.617389339946</v>
      </c>
      <c r="M9" s="45" t="n">
        <v>346.23</v>
      </c>
    </row>
    <row r="10" customFormat="false" ht="14.4" hidden="false" customHeight="false" outlineLevel="0" collapsed="false">
      <c r="B10" s="44" t="n">
        <v>1986</v>
      </c>
      <c r="C10" s="64" t="n">
        <v>5568.147106</v>
      </c>
      <c r="D10" s="46" t="n">
        <f aca="false">$D$2*C10/1000</f>
        <v>6.29200622978</v>
      </c>
      <c r="E10" s="63" t="n">
        <v>1986</v>
      </c>
      <c r="F10" s="46" t="n">
        <f aca="false">D10/F$2</f>
        <v>29.5399353510798</v>
      </c>
      <c r="G10" s="69" t="n">
        <v>50</v>
      </c>
      <c r="H10" s="46" t="n">
        <f aca="false">H9+G10/10</f>
        <v>28</v>
      </c>
      <c r="I10" s="46" t="n">
        <f aca="false">I9+G9*K$1/10</f>
        <v>9.23</v>
      </c>
      <c r="J10" s="46" t="n">
        <v>8.01550776615662</v>
      </c>
      <c r="K10" s="65" t="n">
        <f aca="false">$K$2+I10</f>
        <v>348.23</v>
      </c>
      <c r="L10" s="65" t="n">
        <v>347.015507766157</v>
      </c>
      <c r="M10" s="45" t="n">
        <v>347.61</v>
      </c>
    </row>
    <row r="11" customFormat="false" ht="14.4" hidden="false" customHeight="false" outlineLevel="0" collapsed="false">
      <c r="B11" s="44" t="n">
        <v>1987</v>
      </c>
      <c r="C11" s="64" t="n">
        <v>5748.553495</v>
      </c>
      <c r="D11" s="46" t="n">
        <f aca="false">$D$2*C11/1000</f>
        <v>6.49586544935</v>
      </c>
      <c r="E11" s="63" t="n">
        <v>1987</v>
      </c>
      <c r="F11" s="46" t="n">
        <f aca="false">D11/F$2</f>
        <v>30.4970208889671</v>
      </c>
      <c r="G11" s="69" t="n">
        <v>50</v>
      </c>
      <c r="H11" s="46" t="n">
        <f aca="false">H10+G11/10</f>
        <v>33</v>
      </c>
      <c r="I11" s="46" t="n">
        <f aca="false">I10+G10*K$1/10</f>
        <v>11.005</v>
      </c>
      <c r="J11" s="46" t="n">
        <v>9.43342466300845</v>
      </c>
      <c r="K11" s="65" t="n">
        <f aca="false">$K$2+I11</f>
        <v>350.005</v>
      </c>
      <c r="L11" s="65" t="n">
        <v>348.433424663008</v>
      </c>
      <c r="M11" s="45" t="n">
        <v>349.29</v>
      </c>
    </row>
    <row r="12" customFormat="false" ht="14.35" hidden="false" customHeight="false" outlineLevel="0" collapsed="false">
      <c r="B12" s="44" t="n">
        <v>1988</v>
      </c>
      <c r="C12" s="64" t="n">
        <v>5967.785603</v>
      </c>
      <c r="D12" s="46" t="n">
        <f aca="false">$D$2*C12/1000</f>
        <v>6.74359773139</v>
      </c>
      <c r="E12" s="63" t="n">
        <v>1988</v>
      </c>
      <c r="F12" s="46" t="n">
        <f aca="false">D12/F$2</f>
        <v>31.6600832459624</v>
      </c>
      <c r="G12" s="69" t="n">
        <v>50</v>
      </c>
      <c r="H12" s="46" t="n">
        <f aca="false">H11+G12/10</f>
        <v>38</v>
      </c>
      <c r="I12" s="46" t="n">
        <f aca="false">I11+G11*K$1/10</f>
        <v>12.78</v>
      </c>
      <c r="J12" s="46" t="n">
        <v>10.8972816656789</v>
      </c>
      <c r="K12" s="65" t="n">
        <f aca="false">$K$2+I12</f>
        <v>351.78</v>
      </c>
      <c r="L12" s="65" t="n">
        <v>349.897281665679</v>
      </c>
      <c r="M12" s="45" t="n">
        <v>351.55</v>
      </c>
    </row>
    <row r="13" customFormat="false" ht="14.35" hidden="false" customHeight="false" outlineLevel="0" collapsed="false">
      <c r="B13" s="44" t="n">
        <v>1989</v>
      </c>
      <c r="C13" s="64" t="n">
        <v>6057.138967</v>
      </c>
      <c r="D13" s="46" t="n">
        <f aca="false">$D$2*C13/1000</f>
        <v>6.84456703271</v>
      </c>
      <c r="E13" s="63" t="n">
        <v>1989</v>
      </c>
      <c r="F13" s="46" t="n">
        <f aca="false">D13/F$2</f>
        <v>32.1341175244601</v>
      </c>
      <c r="G13" s="69" t="n">
        <v>50</v>
      </c>
      <c r="H13" s="46" t="n">
        <f aca="false">H12+G13/10</f>
        <v>43</v>
      </c>
      <c r="I13" s="46" t="n">
        <f aca="false">I12+G12*K$1/10</f>
        <v>14.555</v>
      </c>
      <c r="J13" s="46" t="n">
        <v>12.4169656614851</v>
      </c>
      <c r="K13" s="65" t="n">
        <f aca="false">$K$2+I13</f>
        <v>353.555</v>
      </c>
      <c r="L13" s="65" t="n">
        <v>351.416965661485</v>
      </c>
      <c r="M13" s="45" t="n">
        <v>353.06</v>
      </c>
    </row>
    <row r="14" customFormat="false" ht="14.35" hidden="false" customHeight="false" outlineLevel="0" collapsed="false">
      <c r="B14" s="44" t="n">
        <v>1990</v>
      </c>
      <c r="C14" s="64" t="n">
        <v>6194.761722</v>
      </c>
      <c r="D14" s="46" t="n">
        <f aca="false">$D$2*C14/1000</f>
        <v>7.00008074586</v>
      </c>
      <c r="E14" s="63" t="n">
        <v>1990</v>
      </c>
      <c r="F14" s="46" t="n">
        <f aca="false">D14/F$2</f>
        <v>32.8642288538028</v>
      </c>
      <c r="G14" s="69" t="n">
        <v>35</v>
      </c>
      <c r="H14" s="46" t="n">
        <f aca="false">H13+G14/10</f>
        <v>46.5</v>
      </c>
      <c r="I14" s="46" t="n">
        <f aca="false">I13+G13*K$1/10</f>
        <v>16.33</v>
      </c>
      <c r="J14" s="46" t="n">
        <v>13.9594033026592</v>
      </c>
      <c r="K14" s="65" t="n">
        <f aca="false">$K$2+I14</f>
        <v>355.33</v>
      </c>
      <c r="L14" s="65" t="n">
        <v>352.959403302659</v>
      </c>
      <c r="M14" s="45" t="n">
        <v>354.02</v>
      </c>
    </row>
    <row r="15" customFormat="false" ht="14.4" hidden="false" customHeight="false" outlineLevel="0" collapsed="false">
      <c r="B15" s="44" t="n">
        <v>1991</v>
      </c>
      <c r="C15" s="64" t="n">
        <v>6323.560044</v>
      </c>
      <c r="D15" s="46" t="n">
        <f aca="false">$D$2*C15/1000</f>
        <v>7.14562284972</v>
      </c>
      <c r="E15" s="63" t="n">
        <v>1991</v>
      </c>
      <c r="F15" s="46" t="n">
        <f aca="false">D15/F$2</f>
        <v>33.5475251160563</v>
      </c>
      <c r="G15" s="69" t="n">
        <v>40</v>
      </c>
      <c r="H15" s="46" t="n">
        <f aca="false">H14+G15/10</f>
        <v>50.5</v>
      </c>
      <c r="I15" s="46" t="n">
        <f aca="false">I14+G14*K$1/10</f>
        <v>17.5725</v>
      </c>
      <c r="J15" s="46" t="n">
        <v>15.5368862876417</v>
      </c>
      <c r="K15" s="65" t="n">
        <f aca="false">$K$2+I15</f>
        <v>356.5725</v>
      </c>
      <c r="L15" s="65" t="n">
        <v>354.536886287642</v>
      </c>
      <c r="M15" s="45" t="n">
        <v>355.88</v>
      </c>
    </row>
    <row r="16" customFormat="false" ht="14.35" hidden="false" customHeight="false" outlineLevel="0" collapsed="false">
      <c r="B16" s="66" t="n">
        <v>1992</v>
      </c>
      <c r="C16" s="67" t="n">
        <v>6125.803971</v>
      </c>
      <c r="D16" s="68" t="n">
        <f aca="false">$D$2*C16/1000</f>
        <v>6.92215848723</v>
      </c>
      <c r="E16" s="63" t="n">
        <v>1992</v>
      </c>
      <c r="F16" s="46" t="n">
        <f aca="false">D16/F$2</f>
        <v>32.498396653662</v>
      </c>
      <c r="G16" s="69" t="n">
        <v>30</v>
      </c>
      <c r="H16" s="46" t="n">
        <f aca="false">H15+G16/10</f>
        <v>53.5</v>
      </c>
      <c r="I16" s="46" t="n">
        <f aca="false">I15+G15*K$1/10</f>
        <v>18.9925</v>
      </c>
      <c r="J16" s="46" t="n">
        <v>17.1471674932124</v>
      </c>
      <c r="K16" s="65" t="n">
        <f aca="false">$K$2+I16</f>
        <v>357.9925</v>
      </c>
      <c r="L16" s="65" t="n">
        <v>356.147167493212</v>
      </c>
      <c r="M16" s="45" t="n">
        <v>357.07</v>
      </c>
    </row>
    <row r="17" customFormat="false" ht="14.35" hidden="false" customHeight="false" outlineLevel="0" collapsed="false">
      <c r="B17" s="66" t="n">
        <v>1993</v>
      </c>
      <c r="C17" s="67" t="n">
        <v>6190.665213</v>
      </c>
      <c r="D17" s="68" t="n">
        <f aca="false">$D$2*C17/1000</f>
        <v>6.99545169069</v>
      </c>
      <c r="E17" s="63" t="n">
        <v>1993</v>
      </c>
      <c r="F17" s="46" t="n">
        <f aca="false">D17/F$2</f>
        <v>32.8424962004225</v>
      </c>
      <c r="G17" s="69" t="n">
        <v>30</v>
      </c>
      <c r="H17" s="46" t="n">
        <f aca="false">H16+G17/10</f>
        <v>56.5</v>
      </c>
      <c r="I17" s="46" t="n">
        <f aca="false">I16+G16*K$1/10</f>
        <v>20.0575</v>
      </c>
      <c r="J17" s="46" t="n">
        <v>18.7070905325882</v>
      </c>
      <c r="K17" s="65" t="n">
        <f aca="false">$K$2+I17</f>
        <v>359.0575</v>
      </c>
      <c r="L17" s="65" t="n">
        <v>357.707090532588</v>
      </c>
      <c r="M17" s="45" t="n">
        <v>357.24</v>
      </c>
    </row>
    <row r="18" customFormat="false" ht="14.35" hidden="false" customHeight="false" outlineLevel="0" collapsed="false">
      <c r="B18" s="44" t="n">
        <v>1994</v>
      </c>
      <c r="C18" s="64" t="n">
        <v>6234.656535</v>
      </c>
      <c r="D18" s="46" t="n">
        <f aca="false">$D$2*C18/1000</f>
        <v>7.04516188455</v>
      </c>
      <c r="E18" s="63" t="n">
        <v>1994</v>
      </c>
      <c r="F18" s="46" t="n">
        <f aca="false">D18/F$2</f>
        <v>33.0758773922535</v>
      </c>
      <c r="G18" s="69" t="n">
        <v>50</v>
      </c>
      <c r="H18" s="46" t="n">
        <f aca="false">H17+G18/10</f>
        <v>61.5</v>
      </c>
      <c r="I18" s="46" t="n">
        <f aca="false">I17+G17*K$1/10</f>
        <v>21.1225</v>
      </c>
      <c r="J18" s="46" t="n">
        <v>20.2835303502084</v>
      </c>
      <c r="K18" s="65" t="n">
        <f aca="false">$K$2+I18</f>
        <v>360.1225</v>
      </c>
      <c r="L18" s="65" t="n">
        <v>359.283530350208</v>
      </c>
      <c r="M18" s="45" t="n">
        <v>358.57</v>
      </c>
    </row>
    <row r="19" customFormat="false" ht="14.4" hidden="false" customHeight="false" outlineLevel="0" collapsed="false">
      <c r="B19" s="44" t="n">
        <v>1995</v>
      </c>
      <c r="C19" s="64" t="n">
        <v>6367.9456</v>
      </c>
      <c r="D19" s="46" t="n">
        <f aca="false">$D$2*C19/1000</f>
        <v>7.195778528</v>
      </c>
      <c r="E19" s="63" t="n">
        <v>1995</v>
      </c>
      <c r="F19" s="46" t="n">
        <f aca="false">D19/F$2</f>
        <v>33.7829977840376</v>
      </c>
      <c r="G19" s="69" t="n">
        <v>52</v>
      </c>
      <c r="H19" s="46" t="n">
        <f aca="false">H18+G19/10</f>
        <v>66.7</v>
      </c>
      <c r="I19" s="46" t="n">
        <f aca="false">I18+G18*K$1/10</f>
        <v>22.8975</v>
      </c>
      <c r="J19" s="46" t="n">
        <v>21.8711724650366</v>
      </c>
      <c r="K19" s="65" t="n">
        <f aca="false">$K$2+I19</f>
        <v>361.8975</v>
      </c>
      <c r="L19" s="65" t="n">
        <v>360.871172465037</v>
      </c>
      <c r="M19" s="45" t="n">
        <v>360.98</v>
      </c>
    </row>
    <row r="20" customFormat="false" ht="14.4" hidden="false" customHeight="false" outlineLevel="0" collapsed="false">
      <c r="B20" s="44" t="n">
        <v>1996</v>
      </c>
      <c r="C20" s="64" t="n">
        <v>6564.093014</v>
      </c>
      <c r="D20" s="46" t="n">
        <f aca="false">$D$2*C20/1000</f>
        <v>7.41742510582</v>
      </c>
      <c r="E20" s="63" t="n">
        <v>1996</v>
      </c>
      <c r="F20" s="46" t="n">
        <f aca="false">D20/F$2</f>
        <v>34.8235920461033</v>
      </c>
      <c r="G20" s="69" t="n">
        <v>38</v>
      </c>
      <c r="H20" s="46" t="n">
        <f aca="false">H19+G20/10</f>
        <v>70.5</v>
      </c>
      <c r="I20" s="46" t="n">
        <f aca="false">I19+G19*K$1/10</f>
        <v>24.7435</v>
      </c>
      <c r="J20" s="46" t="n">
        <v>23.4927563586704</v>
      </c>
      <c r="K20" s="65" t="n">
        <f aca="false">$K$2+I20</f>
        <v>363.7435</v>
      </c>
      <c r="L20" s="65" t="n">
        <v>362.49275635867</v>
      </c>
      <c r="M20" s="45" t="n">
        <v>362.82</v>
      </c>
    </row>
    <row r="21" customFormat="false" ht="14.4" hidden="false" customHeight="false" outlineLevel="0" collapsed="false">
      <c r="B21" s="66" t="n">
        <v>1997</v>
      </c>
      <c r="C21" s="67" t="n">
        <v>6602.385643</v>
      </c>
      <c r="D21" s="68" t="n">
        <f aca="false">$D$2*C21/1000</f>
        <v>7.46069577659</v>
      </c>
      <c r="E21" s="63" t="n">
        <v>1997</v>
      </c>
      <c r="F21" s="46" t="n">
        <f aca="false">D21/F$2</f>
        <v>35.0267407351643</v>
      </c>
      <c r="G21" s="69" t="n">
        <v>40</v>
      </c>
      <c r="H21" s="46" t="n">
        <f aca="false">H20+G21/10</f>
        <v>74.5</v>
      </c>
      <c r="I21" s="46" t="n">
        <f aca="false">I20+G20*K$1/10</f>
        <v>26.0925</v>
      </c>
      <c r="J21" s="46" t="n">
        <v>25.1642887768834</v>
      </c>
      <c r="K21" s="65" t="n">
        <f aca="false">$K$2+I21</f>
        <v>365.0925</v>
      </c>
      <c r="L21" s="65" t="n">
        <v>364.164288776883</v>
      </c>
      <c r="M21" s="45" t="n">
        <v>363.56</v>
      </c>
    </row>
    <row r="22" customFormat="false" ht="14.4" hidden="false" customHeight="false" outlineLevel="0" collapsed="false">
      <c r="B22" s="66" t="n">
        <v>1998</v>
      </c>
      <c r="C22" s="67" t="n">
        <v>6580.816513</v>
      </c>
      <c r="D22" s="68" t="n">
        <f aca="false">$D$2*C22/1000</f>
        <v>7.43632265969</v>
      </c>
      <c r="E22" s="63" t="n">
        <v>1998</v>
      </c>
      <c r="F22" s="46" t="n">
        <f aca="false">D22/F$2</f>
        <v>34.9123129562911</v>
      </c>
      <c r="G22" s="69" t="n">
        <v>60</v>
      </c>
      <c r="H22" s="46" t="n">
        <f aca="false">H21+G22/10</f>
        <v>80.5</v>
      </c>
      <c r="I22" s="46" t="n">
        <f aca="false">I21+G21*K$1/10</f>
        <v>27.5125</v>
      </c>
      <c r="J22" s="46" t="n">
        <v>26.8455723321713</v>
      </c>
      <c r="K22" s="65" t="n">
        <f aca="false">$K$2+I22</f>
        <v>366.5125</v>
      </c>
      <c r="L22" s="65" t="n">
        <v>365.845572332171</v>
      </c>
      <c r="M22" s="45" t="n">
        <v>366.95</v>
      </c>
    </row>
    <row r="23" customFormat="false" ht="14.4" hidden="false" customHeight="false" outlineLevel="0" collapsed="false">
      <c r="B23" s="44" t="n">
        <v>1999</v>
      </c>
      <c r="C23" s="64" t="n">
        <v>6667.861123</v>
      </c>
      <c r="D23" s="46" t="n">
        <f aca="false">$D$2*C23/1000</f>
        <v>7.53468306899</v>
      </c>
      <c r="E23" s="63" t="n">
        <v>1999</v>
      </c>
      <c r="F23" s="46" t="n">
        <f aca="false">D23/F$2</f>
        <v>35.374098915446</v>
      </c>
      <c r="G23" s="69" t="n">
        <v>38</v>
      </c>
      <c r="H23" s="46" t="n">
        <f aca="false">H22+G23/10</f>
        <v>84.3</v>
      </c>
      <c r="I23" s="46" t="n">
        <f aca="false">I22+G22*K$1/10</f>
        <v>29.6425</v>
      </c>
      <c r="J23" s="46" t="n">
        <v>28.5213633540732</v>
      </c>
      <c r="K23" s="65" t="n">
        <f aca="false">$K$2+I23</f>
        <v>368.6425</v>
      </c>
      <c r="L23" s="65" t="n">
        <v>367.521363354073</v>
      </c>
      <c r="M23" s="45" t="n">
        <v>368.3</v>
      </c>
    </row>
    <row r="24" customFormat="false" ht="14.4" hidden="false" customHeight="false" outlineLevel="0" collapsed="false">
      <c r="B24" s="44" t="n">
        <v>2000</v>
      </c>
      <c r="C24" s="64" t="n">
        <v>6855.631698</v>
      </c>
      <c r="D24" s="46" t="n">
        <f aca="false">$D$2*C24/1000</f>
        <v>7.74686381874</v>
      </c>
      <c r="E24" s="63" t="n">
        <v>2000</v>
      </c>
      <c r="F24" s="46" t="n">
        <f aca="false">D24/F$2</f>
        <v>36.3702526701408</v>
      </c>
      <c r="G24" s="69" t="n">
        <v>40</v>
      </c>
      <c r="H24" s="46" t="n">
        <f aca="false">H23+G24/10</f>
        <v>88.3</v>
      </c>
      <c r="I24" s="46" t="n">
        <f aca="false">I23+G23*K$1/10</f>
        <v>30.9915</v>
      </c>
      <c r="J24" s="46" t="n">
        <v>30.2193201020146</v>
      </c>
      <c r="K24" s="65" t="n">
        <f aca="false">$K$2+I24</f>
        <v>369.9915</v>
      </c>
      <c r="L24" s="65" t="n">
        <v>369.219320102015</v>
      </c>
      <c r="M24" s="45" t="n">
        <v>369.66</v>
      </c>
    </row>
    <row r="25" customFormat="false" ht="14.4" hidden="false" customHeight="false" outlineLevel="0" collapsed="false">
      <c r="B25" s="44" t="n">
        <v>2001</v>
      </c>
      <c r="C25" s="64" t="n">
        <v>6913.808578</v>
      </c>
      <c r="D25" s="46" t="n">
        <f aca="false">$D$2*C25/1000</f>
        <v>7.81260369314</v>
      </c>
      <c r="E25" s="63" t="n">
        <v>2001</v>
      </c>
      <c r="F25" s="46" t="n">
        <f aca="false">D25/F$2</f>
        <v>36.6788905781221</v>
      </c>
      <c r="G25" s="69" t="n">
        <v>60</v>
      </c>
      <c r="H25" s="46" t="n">
        <f aca="false">H24+G25/10</f>
        <v>94.3</v>
      </c>
      <c r="I25" s="46" t="n">
        <f aca="false">I24+G24*K$1/10</f>
        <v>32.4115</v>
      </c>
      <c r="J25" s="46" t="n">
        <v>31.9650922301814</v>
      </c>
      <c r="K25" s="65" t="n">
        <f aca="false">$K$2+I25</f>
        <v>371.4115</v>
      </c>
      <c r="L25" s="65" t="n">
        <v>370.965092230181</v>
      </c>
      <c r="M25" s="45" t="n">
        <v>371.17</v>
      </c>
    </row>
    <row r="26" customFormat="false" ht="14.4" hidden="false" customHeight="false" outlineLevel="0" collapsed="false">
      <c r="B26" s="44" t="n">
        <v>2002</v>
      </c>
      <c r="C26" s="64" t="n">
        <v>7071.828102</v>
      </c>
      <c r="D26" s="46" t="n">
        <f aca="false">$D$2*C26/1000</f>
        <v>7.99116575526</v>
      </c>
      <c r="E26" s="63" t="n">
        <v>2002</v>
      </c>
      <c r="F26" s="46" t="n">
        <f aca="false">D26/F$2</f>
        <v>37.5172101185915</v>
      </c>
      <c r="G26" s="69" t="n">
        <v>40</v>
      </c>
      <c r="H26" s="46" t="n">
        <f aca="false">H25+G26/10</f>
        <v>98.3</v>
      </c>
      <c r="I26" s="46" t="n">
        <f aca="false">I25+G25*K$1/10</f>
        <v>34.5415</v>
      </c>
      <c r="J26" s="46" t="n">
        <v>33.7256789779313</v>
      </c>
      <c r="K26" s="65" t="n">
        <f aca="false">$K$2+I26</f>
        <v>373.5415</v>
      </c>
      <c r="L26" s="65" t="n">
        <v>372.725678977931</v>
      </c>
      <c r="M26" s="45" t="n">
        <v>373.46</v>
      </c>
    </row>
    <row r="27" customFormat="false" ht="14.4" hidden="false" customHeight="false" outlineLevel="0" collapsed="false">
      <c r="B27" s="44" t="n">
        <v>2003</v>
      </c>
      <c r="C27" s="64" t="n">
        <v>7417.078465</v>
      </c>
      <c r="D27" s="46" t="n">
        <f aca="false">$D$2*C27/1000</f>
        <v>8.38129866545</v>
      </c>
      <c r="E27" s="63" t="n">
        <v>2003</v>
      </c>
      <c r="F27" s="46" t="n">
        <f aca="false">D27/F$2</f>
        <v>39.3488200255868</v>
      </c>
      <c r="G27" s="69" t="n">
        <v>50</v>
      </c>
      <c r="H27" s="46" t="n">
        <f aca="false">H26+G27/10</f>
        <v>103.3</v>
      </c>
      <c r="I27" s="46" t="n">
        <f aca="false">I26+G26*K$1/10</f>
        <v>35.9615</v>
      </c>
      <c r="J27" s="46" t="n">
        <v>35.5265050636237</v>
      </c>
      <c r="K27" s="65" t="n">
        <f aca="false">$K$2+I27</f>
        <v>374.9615</v>
      </c>
      <c r="L27" s="65" t="n">
        <v>374.526505063624</v>
      </c>
      <c r="M27" s="45" t="n">
        <v>376.21</v>
      </c>
    </row>
    <row r="28" customFormat="false" ht="14.4" hidden="false" customHeight="false" outlineLevel="0" collapsed="false">
      <c r="B28" s="44" t="n">
        <v>2004</v>
      </c>
      <c r="C28" s="64" t="n">
        <v>7770.317186</v>
      </c>
      <c r="D28" s="46" t="n">
        <f aca="false">$D$2*C28/1000</f>
        <v>8.78045842018</v>
      </c>
      <c r="E28" s="63" t="n">
        <v>2004</v>
      </c>
      <c r="F28" s="46" t="n">
        <f aca="false">D28/F$2</f>
        <v>41.2228094844131</v>
      </c>
      <c r="G28" s="69" t="n">
        <v>65</v>
      </c>
      <c r="H28" s="46" t="n">
        <f aca="false">H27+G28/10</f>
        <v>109.8</v>
      </c>
      <c r="I28" s="46" t="n">
        <f aca="false">I27+G27*K$1/10</f>
        <v>37.7365</v>
      </c>
      <c r="J28" s="46" t="n">
        <v>37.4152484248518</v>
      </c>
      <c r="K28" s="65" t="n">
        <f aca="false">$K$2+I28</f>
        <v>376.7365</v>
      </c>
      <c r="L28" s="65" t="n">
        <v>376.415248424852</v>
      </c>
      <c r="M28" s="45" t="n">
        <v>377.57</v>
      </c>
    </row>
    <row r="29" customFormat="false" ht="14.4" hidden="false" customHeight="false" outlineLevel="0" collapsed="false">
      <c r="B29" s="44" t="n">
        <v>2005</v>
      </c>
      <c r="C29" s="64" t="n">
        <v>8026.986778</v>
      </c>
      <c r="D29" s="46" t="n">
        <f aca="false">$D$2*C29/1000</f>
        <v>9.07049505914</v>
      </c>
      <c r="E29" s="63" t="n">
        <v>2005</v>
      </c>
      <c r="F29" s="46" t="n">
        <f aca="false">D29/F$2</f>
        <v>42.5844838457277</v>
      </c>
      <c r="G29" s="69" t="n">
        <v>60</v>
      </c>
      <c r="H29" s="46" t="n">
        <f aca="false">H28+G29/10</f>
        <v>115.8</v>
      </c>
      <c r="I29" s="46" t="n">
        <f aca="false">I28+G28*K$1/10</f>
        <v>40.044</v>
      </c>
      <c r="J29" s="46" t="n">
        <v>39.3939432801037</v>
      </c>
      <c r="K29" s="65" t="n">
        <f aca="false">$K$2+I29</f>
        <v>379.044</v>
      </c>
      <c r="L29" s="65" t="n">
        <v>378.393943280104</v>
      </c>
      <c r="M29" s="45" t="n">
        <v>380.07</v>
      </c>
    </row>
    <row r="30" customFormat="false" ht="14.4" hidden="false" customHeight="false" outlineLevel="0" collapsed="false">
      <c r="B30" s="44" t="n">
        <v>2006</v>
      </c>
      <c r="C30" s="64" t="n">
        <v>8289.995497</v>
      </c>
      <c r="D30" s="46" t="n">
        <f aca="false">$D$2*C30/1000</f>
        <v>9.36769491161</v>
      </c>
      <c r="E30" s="63" t="n">
        <v>2006</v>
      </c>
      <c r="F30" s="46" t="n">
        <f aca="false">D30/F$2</f>
        <v>43.9797883174178</v>
      </c>
      <c r="G30" s="69" t="n">
        <v>55</v>
      </c>
      <c r="H30" s="46" t="n">
        <f aca="false">H29+G30/10</f>
        <v>121.3</v>
      </c>
      <c r="I30" s="46" t="n">
        <f aca="false">I29+G29*K$1/10</f>
        <v>42.174</v>
      </c>
      <c r="J30" s="46" t="n">
        <v>41.4379985046986</v>
      </c>
      <c r="K30" s="65" t="n">
        <f aca="false">$K$2+I30</f>
        <v>381.174</v>
      </c>
      <c r="L30" s="65" t="n">
        <v>380.437998504699</v>
      </c>
      <c r="M30" s="45" t="n">
        <v>381.93</v>
      </c>
    </row>
    <row r="31" customFormat="false" ht="14.4" hidden="false" customHeight="false" outlineLevel="0" collapsed="false">
      <c r="B31" s="44" t="n">
        <v>2007</v>
      </c>
      <c r="C31" s="64" t="n">
        <v>8540.898166</v>
      </c>
      <c r="D31" s="46" t="n">
        <f aca="false">$D$2*C31/1000</f>
        <v>9.65121492758</v>
      </c>
      <c r="E31" s="63" t="n">
        <v>2007</v>
      </c>
      <c r="F31" s="46" t="n">
        <f aca="false">D31/F$2</f>
        <v>45.3108682046009</v>
      </c>
      <c r="G31" s="69" t="n">
        <v>55</v>
      </c>
      <c r="H31" s="46" t="n">
        <f aca="false">H30+G31/10</f>
        <v>126.8</v>
      </c>
      <c r="I31" s="46" t="n">
        <f aca="false">I30+G30*K$1/10</f>
        <v>44.1265</v>
      </c>
      <c r="J31" s="46" t="n">
        <v>43.5490283439346</v>
      </c>
      <c r="K31" s="65" t="n">
        <f aca="false">$K$2+I31</f>
        <v>383.1265</v>
      </c>
      <c r="L31" s="65" t="n">
        <v>382.549028343935</v>
      </c>
      <c r="M31" s="45" t="n">
        <v>384.06</v>
      </c>
    </row>
    <row r="32" customFormat="false" ht="14.4" hidden="false" customHeight="false" outlineLevel="0" collapsed="false">
      <c r="B32" s="44" t="n">
        <v>2008</v>
      </c>
      <c r="C32" s="64" t="n">
        <v>8718.892344</v>
      </c>
      <c r="D32" s="46" t="n">
        <f aca="false">$D$2*C32/1000</f>
        <v>9.85234834872</v>
      </c>
      <c r="E32" s="63" t="n">
        <v>2008</v>
      </c>
      <c r="F32" s="46" t="n">
        <f aca="false">D32/F$2</f>
        <v>46.2551565667606</v>
      </c>
      <c r="G32" s="69" t="n">
        <v>55</v>
      </c>
      <c r="H32" s="46" t="n">
        <f aca="false">H31+G32/10</f>
        <v>132.3</v>
      </c>
      <c r="I32" s="46" t="n">
        <f aca="false">I31+G31*K$1/10</f>
        <v>46.079</v>
      </c>
      <c r="J32" s="46" t="n">
        <v>45.7239500177555</v>
      </c>
      <c r="K32" s="65" t="n">
        <f aca="false">$K$2+I32</f>
        <v>385.079</v>
      </c>
      <c r="L32" s="65" t="n">
        <v>384.723950017755</v>
      </c>
      <c r="M32" s="45" t="n">
        <v>385.68</v>
      </c>
    </row>
    <row r="33" customFormat="false" ht="14.4" hidden="false" customHeight="false" outlineLevel="0" collapsed="false">
      <c r="B33" s="44" t="n">
        <v>2009</v>
      </c>
      <c r="C33" s="64" t="n">
        <v>8587.387305</v>
      </c>
      <c r="D33" s="46" t="n">
        <f aca="false">$D$2*C33/1000</f>
        <v>9.70374765465</v>
      </c>
      <c r="E33" s="63" t="n">
        <v>2009</v>
      </c>
      <c r="F33" s="46" t="n">
        <f aca="false">D33/F$2</f>
        <v>45.5575007260563</v>
      </c>
      <c r="G33" s="69" t="n">
        <v>56</v>
      </c>
      <c r="H33" s="46" t="n">
        <f aca="false">H32+G33/10</f>
        <v>137.9</v>
      </c>
      <c r="I33" s="46" t="n">
        <f aca="false">I32+G32*K$1/10</f>
        <v>48.0315</v>
      </c>
      <c r="J33" s="46" t="n">
        <v>47.94419753296</v>
      </c>
      <c r="K33" s="65" t="n">
        <f aca="false">$K$2+I33</f>
        <v>387.0315</v>
      </c>
      <c r="L33" s="65" t="n">
        <v>386.94419753296</v>
      </c>
      <c r="M33" s="45" t="n">
        <v>387.46</v>
      </c>
    </row>
    <row r="34" customFormat="false" ht="14.4" hidden="false" customHeight="false" outlineLevel="0" collapsed="false">
      <c r="B34" s="60" t="n">
        <v>2010</v>
      </c>
      <c r="C34" s="61" t="n">
        <v>9042.551134</v>
      </c>
      <c r="D34" s="62" t="n">
        <f aca="false">$D$2*C34/1000</f>
        <v>10.21808278142</v>
      </c>
      <c r="E34" s="63" t="n">
        <v>2010</v>
      </c>
      <c r="F34" s="62" t="n">
        <f aca="false">D34/F$2</f>
        <v>47.9722196310798</v>
      </c>
      <c r="G34" s="69" t="n">
        <v>57</v>
      </c>
      <c r="H34" s="46" t="n">
        <f aca="false">H33+G34/10</f>
        <v>143.6</v>
      </c>
      <c r="I34" s="46" t="n">
        <f aca="false">I33+G33*K$1/10</f>
        <v>50.0195</v>
      </c>
      <c r="J34" s="46" t="n">
        <v>50.1309575678107</v>
      </c>
      <c r="K34" s="65" t="n">
        <f aca="false">$K$2+I34</f>
        <v>389.0195</v>
      </c>
      <c r="L34" s="65" t="n">
        <v>389.130957567811</v>
      </c>
      <c r="M34" s="45" t="n">
        <v>390.1</v>
      </c>
    </row>
    <row r="35" customFormat="false" ht="14.4" hidden="false" customHeight="false" outlineLevel="0" collapsed="false">
      <c r="B35" s="44" t="n">
        <v>2011</v>
      </c>
      <c r="C35" s="64" t="n">
        <v>9336.679687</v>
      </c>
      <c r="D35" s="46" t="n">
        <f aca="false">$D$2*C35/1000</f>
        <v>10.55044804631</v>
      </c>
      <c r="E35" s="63" t="n">
        <v>2011</v>
      </c>
      <c r="F35" s="46" t="n">
        <f aca="false">D35/F$2</f>
        <v>49.5326199357277</v>
      </c>
      <c r="G35" s="69" t="n">
        <v>58</v>
      </c>
      <c r="H35" s="46" t="n">
        <f aca="false">H34+G35/10</f>
        <v>149.4</v>
      </c>
      <c r="I35" s="46" t="n">
        <f aca="false">I34+G34*K$1/10</f>
        <v>52.043</v>
      </c>
      <c r="J35" s="46" t="n">
        <v>52.4336241101025</v>
      </c>
      <c r="K35" s="65" t="n">
        <f aca="false">$K$2+I35</f>
        <v>391.043</v>
      </c>
      <c r="L35" s="65" t="n">
        <v>391.433624110103</v>
      </c>
      <c r="M35" s="45" t="n">
        <v>391.64</v>
      </c>
    </row>
    <row r="36" customFormat="false" ht="14.4" hidden="false" customHeight="false" outlineLevel="0" collapsed="false">
      <c r="B36" s="44" t="n">
        <v>2012</v>
      </c>
      <c r="C36" s="64" t="n">
        <v>9486.899797</v>
      </c>
      <c r="D36" s="46" t="n">
        <f aca="false">$D$2*C36/1000</f>
        <v>10.72019677061</v>
      </c>
      <c r="E36" s="63" t="n">
        <v>2012</v>
      </c>
      <c r="F36" s="46" t="n">
        <f aca="false">D36/F$2</f>
        <v>50.3295623033333</v>
      </c>
      <c r="G36" s="69" t="n">
        <v>65</v>
      </c>
      <c r="H36" s="46" t="n">
        <f aca="false">H35+G36/10</f>
        <v>155.9</v>
      </c>
      <c r="I36" s="46" t="n">
        <f aca="false">I35+G35*K$1/10</f>
        <v>54.102</v>
      </c>
      <c r="J36" s="46" t="n">
        <v>54.8111898670175</v>
      </c>
      <c r="K36" s="65" t="n">
        <f aca="false">$K$2+I36</f>
        <v>393.102</v>
      </c>
      <c r="L36" s="65" t="n">
        <v>393.811189867017</v>
      </c>
      <c r="M36" s="45" t="n">
        <v>393.63</v>
      </c>
    </row>
    <row r="37" customFormat="false" ht="14.4" hidden="false" customHeight="false" outlineLevel="0" collapsed="false">
      <c r="B37" s="44" t="n">
        <v>2013</v>
      </c>
      <c r="C37" s="64" t="n">
        <v>9548.92158</v>
      </c>
      <c r="D37" s="46" t="n">
        <f aca="false">$D$2*C37/1000</f>
        <v>10.7902813854</v>
      </c>
      <c r="E37" s="63" t="n">
        <v>2013</v>
      </c>
      <c r="F37" s="46" t="n">
        <f aca="false">D37/F$2</f>
        <v>50.6585980535211</v>
      </c>
      <c r="G37" s="69" t="n">
        <v>60</v>
      </c>
      <c r="H37" s="46" t="n">
        <f aca="false">H36+G37/10</f>
        <v>161.9</v>
      </c>
      <c r="I37" s="46" t="n">
        <f aca="false">I36+G36*K$1/10</f>
        <v>56.4095</v>
      </c>
      <c r="J37" s="46" t="n">
        <v>57.2270088575775</v>
      </c>
      <c r="K37" s="65" t="n">
        <f aca="false">$K$2+I37</f>
        <v>395.4095</v>
      </c>
      <c r="L37" s="65" t="n">
        <v>396.227008857577</v>
      </c>
      <c r="M37" s="45" t="n">
        <v>396.48</v>
      </c>
    </row>
    <row r="38" customFormat="false" ht="14.4" hidden="false" customHeight="false" outlineLevel="0" collapsed="false">
      <c r="B38" s="44" t="n">
        <v>2014</v>
      </c>
      <c r="C38" s="64" t="n">
        <v>9619.234884</v>
      </c>
      <c r="D38" s="46" t="n">
        <f aca="false">$D$2*C38/1000</f>
        <v>10.86973541892</v>
      </c>
      <c r="E38" s="63" t="n">
        <v>2014</v>
      </c>
      <c r="F38" s="46" t="n">
        <f aca="false">D38/F$2</f>
        <v>51.0316216850704</v>
      </c>
      <c r="G38" s="69" t="n">
        <v>80</v>
      </c>
      <c r="H38" s="46" t="n">
        <f aca="false">H37+G38/10</f>
        <v>169.9</v>
      </c>
      <c r="I38" s="46" t="n">
        <f aca="false">I37+G37*K$1/10</f>
        <v>58.5395</v>
      </c>
      <c r="J38" s="46" t="n">
        <v>59.6586215641465</v>
      </c>
      <c r="K38" s="65" t="n">
        <f aca="false">$K$2+I38</f>
        <v>397.5395</v>
      </c>
      <c r="L38" s="65" t="n">
        <v>398.658621564146</v>
      </c>
      <c r="M38" s="45" t="n">
        <v>399.1</v>
      </c>
    </row>
    <row r="39" customFormat="false" ht="14.35" hidden="false" customHeight="false" outlineLevel="0" collapsed="false">
      <c r="B39" s="44" t="n">
        <v>2015</v>
      </c>
      <c r="C39" s="64" t="n">
        <v>9609.56511</v>
      </c>
      <c r="D39" s="46" t="n">
        <f aca="false">$D$2*C39/1000</f>
        <v>10.8588085743</v>
      </c>
      <c r="E39" s="63" t="n">
        <v>2015</v>
      </c>
      <c r="F39" s="46" t="n">
        <f aca="false">D39/F$2</f>
        <v>50.9803219450704</v>
      </c>
      <c r="G39" s="69" t="n">
        <v>65</v>
      </c>
      <c r="H39" s="46" t="n">
        <f aca="false">H38+G39/10</f>
        <v>176.4</v>
      </c>
      <c r="I39" s="46" t="n">
        <f aca="false">I38+G38*K$1/10</f>
        <v>61.3795</v>
      </c>
      <c r="J39" s="46" t="n">
        <v>62.1081394050299</v>
      </c>
      <c r="K39" s="65" t="n">
        <f aca="false">$K$2+I39</f>
        <v>400.3795</v>
      </c>
      <c r="L39" s="65" t="n">
        <v>401.10813940503</v>
      </c>
      <c r="M39" s="45" t="n">
        <v>400.65</v>
      </c>
    </row>
    <row r="40" customFormat="false" ht="14.4" hidden="false" customHeight="false" outlineLevel="0" collapsed="false">
      <c r="B40" s="44" t="n">
        <v>2016</v>
      </c>
      <c r="C40" s="64" t="n">
        <v>9612.557975</v>
      </c>
      <c r="D40" s="46" t="n">
        <f aca="false">$D$2*C40/1000</f>
        <v>10.86219051175</v>
      </c>
      <c r="E40" s="63" t="n">
        <v>2016</v>
      </c>
      <c r="F40" s="46" t="n">
        <f aca="false">D40/F$2</f>
        <v>50.9961995856808</v>
      </c>
      <c r="G40" s="69" t="n">
        <v>70</v>
      </c>
      <c r="H40" s="46" t="n">
        <f aca="false">H39+G40/10</f>
        <v>183.4</v>
      </c>
      <c r="I40" s="46" t="n">
        <f aca="false">I39+G39*K$1/10</f>
        <v>63.687</v>
      </c>
      <c r="J40" s="46" t="n">
        <v>64.5551948583932</v>
      </c>
      <c r="K40" s="65" t="n">
        <f aca="false">$K$2+I40</f>
        <v>402.687</v>
      </c>
      <c r="L40" s="65" t="n">
        <v>403.555194858393</v>
      </c>
      <c r="M40" s="45" t="n">
        <v>404.59</v>
      </c>
    </row>
    <row r="41" customFormat="false" ht="13.8" hidden="false" customHeight="false" outlineLevel="0" collapsed="false">
      <c r="B41" s="44" t="n">
        <v>2017</v>
      </c>
      <c r="C41" s="64" t="n">
        <v>9742.4533</v>
      </c>
      <c r="D41" s="46" t="n">
        <f aca="false">$D$2*C41/1000</f>
        <v>11.008972229</v>
      </c>
      <c r="E41" s="63" t="n">
        <v>2017</v>
      </c>
      <c r="F41" s="46" t="n">
        <f aca="false">D41/F$2</f>
        <v>51.685315629108</v>
      </c>
      <c r="G41" s="69" t="n">
        <v>80</v>
      </c>
      <c r="H41" s="46" t="n">
        <f aca="false">H40+G41/10</f>
        <v>191.4</v>
      </c>
      <c r="I41" s="46" t="n">
        <f aca="false">I40+G40*K$1/10</f>
        <v>66.172</v>
      </c>
      <c r="J41" s="46" t="n">
        <v>67.0030124385059</v>
      </c>
      <c r="K41" s="65" t="n">
        <f aca="false">$K$2+I41</f>
        <v>405.172</v>
      </c>
      <c r="L41" s="65" t="n">
        <v>406.003012438506</v>
      </c>
      <c r="M41" s="45" t="n">
        <v>406.68</v>
      </c>
    </row>
    <row r="42" customFormat="false" ht="13.8" hidden="false" customHeight="false" outlineLevel="0" collapsed="false">
      <c r="B42" s="44" t="n">
        <v>2018</v>
      </c>
      <c r="C42" s="64" t="n">
        <v>9939.877649</v>
      </c>
      <c r="D42" s="46" t="n">
        <f aca="false">$D$2*C42/1000</f>
        <v>11.23206174337</v>
      </c>
      <c r="E42" s="63" t="n">
        <v>2018</v>
      </c>
      <c r="F42" s="46" t="n">
        <f aca="false">D42/F$2</f>
        <v>52.7326842411737</v>
      </c>
      <c r="G42" s="69" t="n">
        <v>80</v>
      </c>
      <c r="H42" s="46" t="n">
        <f aca="false">H41+G42/10</f>
        <v>199.4</v>
      </c>
      <c r="I42" s="46" t="n">
        <f aca="false">I41+G41*K$1/10</f>
        <v>69.012</v>
      </c>
      <c r="J42" s="46" t="n">
        <v>69.4839075887031</v>
      </c>
      <c r="K42" s="65" t="n">
        <f aca="false">$K$2+I42</f>
        <v>408.012</v>
      </c>
      <c r="L42" s="65" t="n">
        <v>408.483907588703</v>
      </c>
      <c r="M42" s="45" t="n">
        <v>408.59</v>
      </c>
    </row>
    <row r="43" customFormat="false" ht="13.8" hidden="false" customHeight="false" outlineLevel="0" collapsed="false">
      <c r="B43" s="44" t="n">
        <v>2019</v>
      </c>
      <c r="C43" s="64" t="n">
        <v>9945.622216</v>
      </c>
      <c r="D43" s="46" t="n">
        <f aca="false">$D$2*C43/1000</f>
        <v>11.23855310408</v>
      </c>
      <c r="E43" s="63" t="n">
        <v>2019</v>
      </c>
      <c r="F43" s="46" t="n">
        <f aca="false">D43/F$2</f>
        <v>52.7631601130516</v>
      </c>
      <c r="G43" s="69" t="n">
        <v>80</v>
      </c>
      <c r="H43" s="46" t="n">
        <f aca="false">H42+G43/10</f>
        <v>207.4</v>
      </c>
      <c r="I43" s="46" t="n">
        <f aca="false">I42+G42*K$1/10</f>
        <v>71.852</v>
      </c>
      <c r="J43" s="46" t="n">
        <v>72.0150764322794</v>
      </c>
      <c r="K43" s="65" t="n">
        <f aca="false">$K$2+I43</f>
        <v>410.852</v>
      </c>
      <c r="L43" s="65" t="n">
        <v>411.015076432279</v>
      </c>
      <c r="M43" s="45" t="n">
        <v>411.75</v>
      </c>
    </row>
    <row r="44" customFormat="false" ht="12.8" hidden="false" customHeight="false" outlineLevel="0" collapsed="false">
      <c r="B44" s="44" t="n">
        <v>2020</v>
      </c>
      <c r="C44" s="44" t="n">
        <v>9500</v>
      </c>
      <c r="D44" s="46" t="n">
        <f aca="false">$D$2*C44/1000</f>
        <v>10.735</v>
      </c>
      <c r="E44" s="63" t="n">
        <v>2020</v>
      </c>
      <c r="F44" s="46" t="n">
        <f aca="false">D44/F$2</f>
        <v>50.3990610328638</v>
      </c>
      <c r="G44" s="69" t="n">
        <v>80</v>
      </c>
      <c r="H44" s="46" t="n">
        <f aca="false">H43+G44/10</f>
        <v>215.4</v>
      </c>
      <c r="I44" s="46" t="n">
        <f aca="false">I43+G43*K$1/10</f>
        <v>74.692</v>
      </c>
      <c r="J44" s="46" t="n">
        <v>74.5477081177059</v>
      </c>
      <c r="K44" s="65" t="n">
        <f aca="false">$K$2+I44</f>
        <v>413.692</v>
      </c>
      <c r="L44" s="65" t="n">
        <v>413.547708117706</v>
      </c>
      <c r="M44" s="45" t="n">
        <v>414.21</v>
      </c>
    </row>
    <row r="47" customFormat="false" ht="12.8" hidden="false" customHeight="false" outlineLevel="0" collapsed="false">
      <c r="G47" s="46"/>
      <c r="I47" s="46"/>
      <c r="J47" s="46"/>
      <c r="K47" s="46"/>
    </row>
    <row r="48" customFormat="false" ht="12.8" hidden="false" customHeight="false" outlineLevel="0" collapsed="false">
      <c r="G48" s="46"/>
    </row>
    <row r="49" customFormat="false" ht="12.8" hidden="false" customHeight="false" outlineLevel="0" collapsed="false">
      <c r="G49" s="46"/>
    </row>
    <row r="50" customFormat="false" ht="12.8" hidden="false" customHeight="false" outlineLevel="0" collapsed="false">
      <c r="G50" s="46"/>
    </row>
    <row r="51" customFormat="false" ht="12.8" hidden="false" customHeight="false" outlineLevel="0" collapsed="false">
      <c r="G51" s="46"/>
    </row>
    <row r="52" customFormat="false" ht="12.8" hidden="false" customHeight="false" outlineLevel="0" collapsed="false">
      <c r="G52" s="46"/>
    </row>
    <row r="53" customFormat="false" ht="12.8" hidden="false" customHeight="false" outlineLevel="0" collapsed="false">
      <c r="G53" s="46"/>
    </row>
    <row r="54" customFormat="false" ht="12.8" hidden="false" customHeight="false" outlineLevel="0" collapsed="false">
      <c r="G54" s="46"/>
    </row>
    <row r="55" customFormat="false" ht="12.8" hidden="false" customHeight="false" outlineLevel="0" collapsed="false">
      <c r="G55" s="46"/>
    </row>
    <row r="56" customFormat="false" ht="12.8" hidden="false" customHeight="false" outlineLevel="0" collapsed="false">
      <c r="G56" s="46"/>
    </row>
    <row r="57" customFormat="false" ht="12.8" hidden="false" customHeight="false" outlineLevel="0" collapsed="false">
      <c r="G57" s="46"/>
    </row>
    <row r="58" customFormat="false" ht="12.8" hidden="false" customHeight="false" outlineLevel="0" collapsed="false">
      <c r="G58" s="46"/>
    </row>
    <row r="59" customFormat="false" ht="12.8" hidden="false" customHeight="false" outlineLevel="0" collapsed="false">
      <c r="G59" s="46"/>
    </row>
    <row r="60" customFormat="false" ht="12.8" hidden="false" customHeight="false" outlineLevel="0" collapsed="false">
      <c r="G60" s="46"/>
    </row>
    <row r="61" customFormat="false" ht="12.8" hidden="false" customHeight="false" outlineLevel="0" collapsed="false">
      <c r="G61" s="46"/>
    </row>
    <row r="62" customFormat="false" ht="12.8" hidden="false" customHeight="false" outlineLevel="0" collapsed="false">
      <c r="G62" s="46"/>
    </row>
    <row r="63" customFormat="false" ht="12.8" hidden="false" customHeight="false" outlineLevel="0" collapsed="false">
      <c r="G63" s="46"/>
    </row>
    <row r="64" customFormat="false" ht="12.8" hidden="false" customHeight="false" outlineLevel="0" collapsed="false">
      <c r="G64" s="46"/>
    </row>
    <row r="65" customFormat="false" ht="12.8" hidden="false" customHeight="false" outlineLevel="0" collapsed="false">
      <c r="G65" s="46"/>
    </row>
    <row r="66" customFormat="false" ht="12.8" hidden="false" customHeight="false" outlineLevel="0" collapsed="false">
      <c r="G66" s="46"/>
    </row>
    <row r="67" customFormat="false" ht="12.8" hidden="false" customHeight="false" outlineLevel="0" collapsed="false">
      <c r="G67" s="46"/>
    </row>
    <row r="68" customFormat="false" ht="12.8" hidden="false" customHeight="false" outlineLevel="0" collapsed="false">
      <c r="G68" s="46"/>
    </row>
    <row r="69" customFormat="false" ht="12.8" hidden="false" customHeight="false" outlineLevel="0" collapsed="false">
      <c r="G69" s="46"/>
    </row>
    <row r="70" customFormat="false" ht="12.8" hidden="false" customHeight="false" outlineLevel="0" collapsed="false">
      <c r="G70" s="46"/>
    </row>
    <row r="71" customFormat="false" ht="12.8" hidden="false" customHeight="false" outlineLevel="0" collapsed="false">
      <c r="G71" s="46"/>
    </row>
    <row r="72" customFormat="false" ht="12.8" hidden="false" customHeight="false" outlineLevel="0" collapsed="false">
      <c r="G72" s="46"/>
    </row>
    <row r="73" customFormat="false" ht="12.8" hidden="false" customHeight="false" outlineLevel="0" collapsed="false">
      <c r="G73" s="46"/>
    </row>
    <row r="74" customFormat="false" ht="12.8" hidden="false" customHeight="false" outlineLevel="0" collapsed="false">
      <c r="G74" s="46"/>
    </row>
    <row r="75" customFormat="false" ht="12.8" hidden="false" customHeight="false" outlineLevel="0" collapsed="false">
      <c r="G75" s="46"/>
    </row>
    <row r="76" customFormat="false" ht="12.8" hidden="false" customHeight="false" outlineLevel="0" collapsed="false">
      <c r="G76" s="46"/>
    </row>
    <row r="77" customFormat="false" ht="12.8" hidden="false" customHeight="false" outlineLevel="0" collapsed="false">
      <c r="G77" s="46"/>
    </row>
    <row r="78" customFormat="false" ht="12.8" hidden="false" customHeight="false" outlineLevel="0" collapsed="false">
      <c r="G78" s="46"/>
    </row>
    <row r="79" customFormat="false" ht="12.8" hidden="false" customHeight="false" outlineLevel="0" collapsed="false">
      <c r="G79" s="46"/>
    </row>
    <row r="80" customFormat="false" ht="12.8" hidden="false" customHeight="false" outlineLevel="0" collapsed="false">
      <c r="G80" s="46"/>
    </row>
    <row r="81" customFormat="false" ht="12.8" hidden="false" customHeight="false" outlineLevel="0" collapsed="false">
      <c r="G81" s="46"/>
    </row>
    <row r="82" customFormat="false" ht="12.8" hidden="false" customHeight="false" outlineLevel="0" collapsed="false">
      <c r="G82" s="46"/>
    </row>
    <row r="83" customFormat="false" ht="12.8" hidden="false" customHeight="false" outlineLevel="0" collapsed="false">
      <c r="G83" s="46"/>
    </row>
    <row r="84" customFormat="false" ht="12.8" hidden="false" customHeight="false" outlineLevel="0" collapsed="false">
      <c r="G84" s="46"/>
    </row>
    <row r="85" customFormat="false" ht="12.8" hidden="false" customHeight="false" outlineLevel="0" collapsed="false">
      <c r="G85" s="46"/>
    </row>
    <row r="86" customFormat="false" ht="12.8" hidden="false" customHeight="false" outlineLevel="0" collapsed="false">
      <c r="G86" s="46"/>
    </row>
    <row r="87" customFormat="false" ht="12.8" hidden="false" customHeight="false" outlineLevel="0" collapsed="false">
      <c r="G87" s="46"/>
    </row>
    <row r="88" customFormat="false" ht="12.8" hidden="false" customHeight="false" outlineLevel="0" collapsed="false">
      <c r="G88" s="46"/>
    </row>
    <row r="89" customFormat="false" ht="12.8" hidden="false" customHeight="false" outlineLevel="0" collapsed="false">
      <c r="G89" s="46"/>
    </row>
    <row r="90" customFormat="false" ht="12.8" hidden="false" customHeight="false" outlineLevel="0" collapsed="false">
      <c r="G90" s="46"/>
    </row>
    <row r="91" customFormat="false" ht="12.8" hidden="false" customHeight="false" outlineLevel="0" collapsed="false">
      <c r="G91" s="46"/>
    </row>
    <row r="92" customFormat="false" ht="12.8" hidden="false" customHeight="false" outlineLevel="0" collapsed="false">
      <c r="G92" s="46"/>
    </row>
    <row r="93" customFormat="false" ht="12.8" hidden="false" customHeight="false" outlineLevel="0" collapsed="false">
      <c r="G93" s="46"/>
    </row>
    <row r="94" customFormat="false" ht="12.8" hidden="false" customHeight="false" outlineLevel="0" collapsed="false">
      <c r="G94" s="46"/>
    </row>
    <row r="95" customFormat="false" ht="12.8" hidden="false" customHeight="false" outlineLevel="0" collapsed="false">
      <c r="G95" s="46"/>
    </row>
    <row r="96" customFormat="false" ht="12.8" hidden="false" customHeight="false" outlineLevel="0" collapsed="false">
      <c r="G96" s="46"/>
    </row>
    <row r="97" customFormat="false" ht="12.8" hidden="false" customHeight="false" outlineLevel="0" collapsed="false">
      <c r="G97" s="46"/>
    </row>
    <row r="98" customFormat="false" ht="12.8" hidden="false" customHeight="false" outlineLevel="0" collapsed="false">
      <c r="G98" s="46"/>
    </row>
    <row r="99" customFormat="false" ht="12.8" hidden="false" customHeight="false" outlineLevel="0" collapsed="false">
      <c r="G99" s="46"/>
    </row>
    <row r="100" customFormat="false" ht="12.8" hidden="false" customHeight="false" outlineLevel="0" collapsed="false">
      <c r="G100" s="46"/>
    </row>
    <row r="101" customFormat="false" ht="12.8" hidden="false" customHeight="false" outlineLevel="0" collapsed="false">
      <c r="G101" s="46"/>
    </row>
    <row r="102" customFormat="false" ht="12.8" hidden="false" customHeight="false" outlineLevel="0" collapsed="false">
      <c r="G102" s="46"/>
    </row>
    <row r="103" customFormat="false" ht="12.8" hidden="false" customHeight="false" outlineLevel="0" collapsed="false">
      <c r="G103" s="46"/>
    </row>
    <row r="104" customFormat="false" ht="12.8" hidden="false" customHeight="false" outlineLevel="0" collapsed="false">
      <c r="G104" s="46"/>
    </row>
    <row r="105" customFormat="false" ht="12.8" hidden="false" customHeight="false" outlineLevel="0" collapsed="false">
      <c r="G105" s="46"/>
    </row>
    <row r="106" customFormat="false" ht="12.8" hidden="false" customHeight="false" outlineLevel="0" collapsed="false">
      <c r="G106" s="46"/>
    </row>
    <row r="107" customFormat="false" ht="12.8" hidden="false" customHeight="false" outlineLevel="0" collapsed="false">
      <c r="G107" s="46"/>
    </row>
    <row r="108" customFormat="false" ht="12.8" hidden="false" customHeight="false" outlineLevel="0" collapsed="false">
      <c r="G108" s="46"/>
    </row>
    <row r="109" customFormat="false" ht="12.8" hidden="false" customHeight="false" outlineLevel="0" collapsed="false">
      <c r="G109" s="46"/>
    </row>
    <row r="110" customFormat="false" ht="12.8" hidden="false" customHeight="false" outlineLevel="0" collapsed="false">
      <c r="G110" s="46"/>
    </row>
    <row r="111" customFormat="false" ht="12.8" hidden="false" customHeight="false" outlineLevel="0" collapsed="false">
      <c r="G111" s="46"/>
    </row>
    <row r="112" customFormat="false" ht="12.8" hidden="false" customHeight="false" outlineLevel="0" collapsed="false">
      <c r="G112" s="46"/>
    </row>
    <row r="113" customFormat="false" ht="12.8" hidden="false" customHeight="false" outlineLevel="0" collapsed="false">
      <c r="G113" s="46"/>
    </row>
    <row r="114" customFormat="false" ht="12.8" hidden="false" customHeight="false" outlineLevel="0" collapsed="false">
      <c r="G114" s="46"/>
    </row>
    <row r="115" customFormat="false" ht="12.8" hidden="false" customHeight="false" outlineLevel="0" collapsed="false">
      <c r="G115" s="46"/>
    </row>
    <row r="116" customFormat="false" ht="12.8" hidden="false" customHeight="false" outlineLevel="0" collapsed="false">
      <c r="G116" s="46"/>
    </row>
    <row r="117" customFormat="false" ht="12.8" hidden="false" customHeight="false" outlineLevel="0" collapsed="false">
      <c r="G117" s="46"/>
    </row>
    <row r="118" customFormat="false" ht="12.8" hidden="false" customHeight="false" outlineLevel="0" collapsed="false">
      <c r="G118" s="46"/>
    </row>
    <row r="119" customFormat="false" ht="12.8" hidden="false" customHeight="false" outlineLevel="0" collapsed="false">
      <c r="G119" s="46"/>
    </row>
    <row r="120" customFormat="false" ht="12.8" hidden="false" customHeight="false" outlineLevel="0" collapsed="false">
      <c r="G120" s="46"/>
    </row>
    <row r="121" customFormat="false" ht="12.8" hidden="false" customHeight="false" outlineLevel="0" collapsed="false">
      <c r="G121" s="46"/>
    </row>
    <row r="122" customFormat="false" ht="12.8" hidden="false" customHeight="false" outlineLevel="0" collapsed="false">
      <c r="G122" s="46"/>
    </row>
    <row r="123" customFormat="false" ht="12.8" hidden="false" customHeight="false" outlineLevel="0" collapsed="false">
      <c r="G123" s="46"/>
    </row>
    <row r="124" customFormat="false" ht="12.8" hidden="false" customHeight="false" outlineLevel="0" collapsed="false">
      <c r="G124" s="46"/>
    </row>
    <row r="125" customFormat="false" ht="12.8" hidden="false" customHeight="false" outlineLevel="0" collapsed="false">
      <c r="G125" s="46"/>
    </row>
    <row r="126" customFormat="false" ht="12.8" hidden="false" customHeight="false" outlineLevel="0" collapsed="false">
      <c r="G126" s="46"/>
    </row>
    <row r="127" customFormat="false" ht="12.8" hidden="false" customHeight="false" outlineLevel="0" collapsed="false">
      <c r="G127" s="46"/>
    </row>
    <row r="128" customFormat="false" ht="12.8" hidden="false" customHeight="false" outlineLevel="0" collapsed="false">
      <c r="G128" s="46"/>
    </row>
    <row r="129" customFormat="false" ht="12.8" hidden="false" customHeight="false" outlineLevel="0" collapsed="false">
      <c r="G129" s="46"/>
    </row>
    <row r="130" customFormat="false" ht="12.8" hidden="false" customHeight="false" outlineLevel="0" collapsed="false">
      <c r="G130" s="46"/>
    </row>
    <row r="131" customFormat="false" ht="12.8" hidden="false" customHeight="false" outlineLevel="0" collapsed="false">
      <c r="G131" s="46"/>
    </row>
    <row r="132" customFormat="false" ht="12.8" hidden="false" customHeight="false" outlineLevel="0" collapsed="false">
      <c r="G132" s="46"/>
    </row>
    <row r="133" customFormat="false" ht="12.8" hidden="false" customHeight="false" outlineLevel="0" collapsed="false">
      <c r="G133" s="46"/>
    </row>
    <row r="134" customFormat="false" ht="12.8" hidden="false" customHeight="false" outlineLevel="0" collapsed="false">
      <c r="G134" s="46"/>
    </row>
    <row r="135" customFormat="false" ht="12.8" hidden="false" customHeight="false" outlineLevel="0" collapsed="false">
      <c r="G135" s="46"/>
    </row>
    <row r="136" customFormat="false" ht="12.8" hidden="false" customHeight="false" outlineLevel="0" collapsed="false">
      <c r="G136" s="46"/>
    </row>
    <row r="137" customFormat="false" ht="12.8" hidden="false" customHeight="false" outlineLevel="0" collapsed="false">
      <c r="G137" s="46"/>
    </row>
    <row r="138" customFormat="false" ht="12.8" hidden="false" customHeight="false" outlineLevel="0" collapsed="false">
      <c r="G138" s="46"/>
    </row>
    <row r="139" customFormat="false" ht="12.8" hidden="false" customHeight="false" outlineLevel="0" collapsed="false">
      <c r="G139" s="46"/>
    </row>
    <row r="140" customFormat="false" ht="12.8" hidden="false" customHeight="false" outlineLevel="0" collapsed="false">
      <c r="G140" s="46"/>
    </row>
    <row r="141" customFormat="false" ht="12.8" hidden="false" customHeight="false" outlineLevel="0" collapsed="false">
      <c r="G141" s="46"/>
    </row>
    <row r="142" customFormat="false" ht="12.8" hidden="false" customHeight="false" outlineLevel="0" collapsed="false">
      <c r="G142" s="46"/>
    </row>
    <row r="143" customFormat="false" ht="12.8" hidden="false" customHeight="false" outlineLevel="0" collapsed="false">
      <c r="G143" s="46"/>
    </row>
    <row r="144" customFormat="false" ht="12.8" hidden="false" customHeight="false" outlineLevel="0" collapsed="false">
      <c r="G144" s="46"/>
    </row>
    <row r="145" customFormat="false" ht="12.8" hidden="false" customHeight="false" outlineLevel="0" collapsed="false">
      <c r="G145" s="46"/>
    </row>
    <row r="146" customFormat="false" ht="12.8" hidden="false" customHeight="false" outlineLevel="0" collapsed="false">
      <c r="G146" s="46"/>
    </row>
    <row r="147" customFormat="false" ht="12.8" hidden="false" customHeight="false" outlineLevel="0" collapsed="false">
      <c r="G147" s="46"/>
    </row>
    <row r="148" customFormat="false" ht="12.8" hidden="false" customHeight="false" outlineLevel="0" collapsed="false">
      <c r="G148" s="46"/>
    </row>
    <row r="149" customFormat="false" ht="12.8" hidden="false" customHeight="false" outlineLevel="0" collapsed="false">
      <c r="G149" s="46"/>
    </row>
    <row r="150" customFormat="false" ht="12.8" hidden="false" customHeight="false" outlineLevel="0" collapsed="false">
      <c r="G150" s="46"/>
    </row>
    <row r="151" customFormat="false" ht="12.8" hidden="false" customHeight="false" outlineLevel="0" collapsed="false">
      <c r="G151" s="46"/>
    </row>
    <row r="152" customFormat="false" ht="12.8" hidden="false" customHeight="false" outlineLevel="0" collapsed="false">
      <c r="G152" s="46"/>
    </row>
    <row r="153" customFormat="false" ht="12.8" hidden="false" customHeight="false" outlineLevel="0" collapsed="false">
      <c r="G153" s="46"/>
    </row>
    <row r="154" customFormat="false" ht="12.8" hidden="false" customHeight="false" outlineLevel="0" collapsed="false">
      <c r="G154" s="46"/>
    </row>
    <row r="155" customFormat="false" ht="12.8" hidden="false" customHeight="false" outlineLevel="0" collapsed="false">
      <c r="G155" s="46"/>
    </row>
    <row r="156" customFormat="false" ht="12.8" hidden="false" customHeight="false" outlineLevel="0" collapsed="false">
      <c r="G156" s="46"/>
    </row>
    <row r="157" customFormat="false" ht="12.8" hidden="false" customHeight="false" outlineLevel="0" collapsed="false">
      <c r="G157" s="46"/>
    </row>
    <row r="158" customFormat="false" ht="12.8" hidden="false" customHeight="false" outlineLevel="0" collapsed="false">
      <c r="G158" s="46"/>
    </row>
    <row r="159" customFormat="false" ht="12.8" hidden="false" customHeight="false" outlineLevel="0" collapsed="false">
      <c r="G159" s="46"/>
    </row>
    <row r="160" customFormat="false" ht="12.8" hidden="false" customHeight="false" outlineLevel="0" collapsed="false">
      <c r="G160" s="46"/>
    </row>
    <row r="161" customFormat="false" ht="12.8" hidden="false" customHeight="false" outlineLevel="0" collapsed="false">
      <c r="G161" s="46"/>
    </row>
    <row r="162" customFormat="false" ht="12.8" hidden="false" customHeight="false" outlineLevel="0" collapsed="false">
      <c r="G162" s="46"/>
    </row>
    <row r="163" customFormat="false" ht="12.8" hidden="false" customHeight="false" outlineLevel="0" collapsed="false">
      <c r="G163" s="46"/>
    </row>
    <row r="164" customFormat="false" ht="12.8" hidden="false" customHeight="false" outlineLevel="0" collapsed="false">
      <c r="G164" s="46"/>
    </row>
    <row r="165" customFormat="false" ht="12.8" hidden="false" customHeight="false" outlineLevel="0" collapsed="false">
      <c r="G165" s="46"/>
    </row>
    <row r="166" customFormat="false" ht="12.8" hidden="false" customHeight="false" outlineLevel="0" collapsed="false">
      <c r="G166" s="46"/>
    </row>
    <row r="167" customFormat="false" ht="12.8" hidden="false" customHeight="false" outlineLevel="0" collapsed="false">
      <c r="G167" s="46"/>
    </row>
    <row r="168" customFormat="false" ht="12.8" hidden="false" customHeight="false" outlineLevel="0" collapsed="false">
      <c r="G168" s="46"/>
    </row>
    <row r="169" customFormat="false" ht="12.8" hidden="false" customHeight="false" outlineLevel="0" collapsed="false">
      <c r="G169" s="46"/>
    </row>
    <row r="170" customFormat="false" ht="12.8" hidden="false" customHeight="false" outlineLevel="0" collapsed="false">
      <c r="G170" s="46"/>
    </row>
    <row r="171" customFormat="false" ht="12.8" hidden="false" customHeight="false" outlineLevel="0" collapsed="false">
      <c r="G171" s="46"/>
    </row>
    <row r="172" customFormat="false" ht="12.8" hidden="false" customHeight="false" outlineLevel="0" collapsed="false">
      <c r="G172" s="46"/>
    </row>
    <row r="173" customFormat="false" ht="12.8" hidden="false" customHeight="false" outlineLevel="0" collapsed="false">
      <c r="G173" s="46"/>
    </row>
    <row r="174" customFormat="false" ht="12.8" hidden="false" customHeight="false" outlineLevel="0" collapsed="false">
      <c r="G174" s="46"/>
    </row>
    <row r="175" customFormat="false" ht="12.8" hidden="false" customHeight="false" outlineLevel="0" collapsed="false">
      <c r="G175" s="46"/>
    </row>
    <row r="176" customFormat="false" ht="12.8" hidden="false" customHeight="false" outlineLevel="0" collapsed="false">
      <c r="G176" s="46"/>
    </row>
    <row r="177" customFormat="false" ht="12.8" hidden="false" customHeight="false" outlineLevel="0" collapsed="false">
      <c r="G177" s="46"/>
    </row>
    <row r="178" customFormat="false" ht="12.8" hidden="false" customHeight="false" outlineLevel="0" collapsed="false">
      <c r="G178" s="46"/>
    </row>
    <row r="179" customFormat="false" ht="12.8" hidden="false" customHeight="false" outlineLevel="0" collapsed="false">
      <c r="G179" s="46"/>
    </row>
    <row r="180" customFormat="false" ht="12.8" hidden="false" customHeight="false" outlineLevel="0" collapsed="false">
      <c r="G180" s="46"/>
    </row>
    <row r="181" customFormat="false" ht="12.8" hidden="false" customHeight="false" outlineLevel="0" collapsed="false">
      <c r="G181" s="46"/>
    </row>
    <row r="182" customFormat="false" ht="12.8" hidden="false" customHeight="false" outlineLevel="0" collapsed="false">
      <c r="G182" s="46"/>
    </row>
    <row r="183" customFormat="false" ht="12.8" hidden="false" customHeight="false" outlineLevel="0" collapsed="false">
      <c r="G183" s="46"/>
    </row>
    <row r="184" customFormat="false" ht="12.8" hidden="false" customHeight="false" outlineLevel="0" collapsed="false">
      <c r="G184" s="46"/>
    </row>
    <row r="185" customFormat="false" ht="12.8" hidden="false" customHeight="false" outlineLevel="0" collapsed="false">
      <c r="G185" s="46"/>
    </row>
    <row r="186" customFormat="false" ht="12.8" hidden="false" customHeight="false" outlineLevel="0" collapsed="false">
      <c r="G186" s="46"/>
    </row>
    <row r="187" customFormat="false" ht="12.8" hidden="false" customHeight="false" outlineLevel="0" collapsed="false">
      <c r="G187" s="46"/>
    </row>
    <row r="188" customFormat="false" ht="12.8" hidden="false" customHeight="false" outlineLevel="0" collapsed="false">
      <c r="G188" s="46"/>
    </row>
    <row r="189" customFormat="false" ht="12.8" hidden="false" customHeight="false" outlineLevel="0" collapsed="false">
      <c r="G189" s="46"/>
    </row>
    <row r="190" customFormat="false" ht="12.8" hidden="false" customHeight="false" outlineLevel="0" collapsed="false">
      <c r="G190" s="46"/>
    </row>
    <row r="191" customFormat="false" ht="12.8" hidden="false" customHeight="false" outlineLevel="0" collapsed="false">
      <c r="G191" s="46"/>
    </row>
    <row r="192" customFormat="false" ht="12.8" hidden="false" customHeight="false" outlineLevel="0" collapsed="false">
      <c r="G192" s="46"/>
    </row>
    <row r="193" customFormat="false" ht="12.8" hidden="false" customHeight="false" outlineLevel="0" collapsed="false">
      <c r="G193" s="46"/>
    </row>
    <row r="194" customFormat="false" ht="12.8" hidden="false" customHeight="false" outlineLevel="0" collapsed="false">
      <c r="G194" s="46"/>
    </row>
    <row r="195" customFormat="false" ht="12.8" hidden="false" customHeight="false" outlineLevel="0" collapsed="false">
      <c r="G195" s="46"/>
    </row>
    <row r="196" customFormat="false" ht="12.8" hidden="false" customHeight="false" outlineLevel="0" collapsed="false">
      <c r="G196" s="46"/>
    </row>
    <row r="197" customFormat="false" ht="12.8" hidden="false" customHeight="false" outlineLevel="0" collapsed="false">
      <c r="G197" s="46"/>
    </row>
    <row r="198" customFormat="false" ht="12.8" hidden="false" customHeight="false" outlineLevel="0" collapsed="false">
      <c r="G198" s="46"/>
    </row>
    <row r="199" customFormat="false" ht="12.8" hidden="false" customHeight="false" outlineLevel="0" collapsed="false">
      <c r="G199" s="46"/>
    </row>
    <row r="200" customFormat="false" ht="12.8" hidden="false" customHeight="false" outlineLevel="0" collapsed="false">
      <c r="G200" s="46"/>
    </row>
    <row r="201" customFormat="false" ht="12.8" hidden="false" customHeight="false" outlineLevel="0" collapsed="false">
      <c r="G201" s="46"/>
    </row>
    <row r="202" customFormat="false" ht="12.8" hidden="false" customHeight="false" outlineLevel="0" collapsed="false">
      <c r="G202" s="46"/>
    </row>
    <row r="203" customFormat="false" ht="12.8" hidden="false" customHeight="false" outlineLevel="0" collapsed="false">
      <c r="G203" s="46"/>
    </row>
    <row r="204" customFormat="false" ht="12.8" hidden="false" customHeight="false" outlineLevel="0" collapsed="false">
      <c r="G204" s="46"/>
    </row>
    <row r="205" customFormat="false" ht="12.8" hidden="false" customHeight="false" outlineLevel="0" collapsed="false">
      <c r="G205" s="46"/>
    </row>
    <row r="206" customFormat="false" ht="12.8" hidden="false" customHeight="false" outlineLevel="0" collapsed="false">
      <c r="G206" s="46"/>
    </row>
    <row r="207" customFormat="false" ht="12.8" hidden="false" customHeight="false" outlineLevel="0" collapsed="false">
      <c r="G207" s="46"/>
    </row>
    <row r="208" customFormat="false" ht="12.8" hidden="false" customHeight="false" outlineLevel="0" collapsed="false">
      <c r="G208" s="46"/>
    </row>
    <row r="209" customFormat="false" ht="12.8" hidden="false" customHeight="false" outlineLevel="0" collapsed="false">
      <c r="G209" s="46"/>
    </row>
    <row r="210" customFormat="false" ht="12.8" hidden="false" customHeight="false" outlineLevel="0" collapsed="false">
      <c r="G210" s="46"/>
    </row>
    <row r="211" customFormat="false" ht="12.8" hidden="false" customHeight="false" outlineLevel="0" collapsed="false">
      <c r="G211" s="46"/>
    </row>
    <row r="212" customFormat="false" ht="12.8" hidden="false" customHeight="false" outlineLevel="0" collapsed="false">
      <c r="G212" s="46"/>
    </row>
    <row r="213" customFormat="false" ht="12.8" hidden="false" customHeight="false" outlineLevel="0" collapsed="false">
      <c r="G213" s="46"/>
    </row>
    <row r="214" customFormat="false" ht="12.8" hidden="false" customHeight="false" outlineLevel="0" collapsed="false">
      <c r="G214" s="46"/>
    </row>
    <row r="215" customFormat="false" ht="12.8" hidden="false" customHeight="false" outlineLevel="0" collapsed="false">
      <c r="G215" s="46"/>
    </row>
    <row r="216" customFormat="false" ht="12.8" hidden="false" customHeight="false" outlineLevel="0" collapsed="false">
      <c r="G216" s="46"/>
    </row>
    <row r="217" customFormat="false" ht="12.8" hidden="false" customHeight="false" outlineLevel="0" collapsed="false">
      <c r="G217" s="46"/>
    </row>
    <row r="218" customFormat="false" ht="12.8" hidden="false" customHeight="false" outlineLevel="0" collapsed="false">
      <c r="G218" s="46"/>
    </row>
    <row r="219" customFormat="false" ht="12.8" hidden="false" customHeight="false" outlineLevel="0" collapsed="false">
      <c r="G219" s="46"/>
    </row>
    <row r="220" customFormat="false" ht="12.8" hidden="false" customHeight="false" outlineLevel="0" collapsed="false">
      <c r="G220" s="46"/>
    </row>
    <row r="221" customFormat="false" ht="12.8" hidden="false" customHeight="false" outlineLevel="0" collapsed="false">
      <c r="G221" s="46"/>
    </row>
    <row r="222" customFormat="false" ht="12.8" hidden="false" customHeight="false" outlineLevel="0" collapsed="false">
      <c r="G222" s="46"/>
    </row>
    <row r="223" customFormat="false" ht="12.8" hidden="false" customHeight="false" outlineLevel="0" collapsed="false">
      <c r="G223" s="46"/>
    </row>
    <row r="224" customFormat="false" ht="12.8" hidden="false" customHeight="false" outlineLevel="0" collapsed="false">
      <c r="G224" s="46"/>
    </row>
    <row r="225" customFormat="false" ht="12.8" hidden="false" customHeight="false" outlineLevel="0" collapsed="false">
      <c r="G225" s="46"/>
    </row>
    <row r="226" customFormat="false" ht="12.8" hidden="false" customHeight="false" outlineLevel="0" collapsed="false">
      <c r="G226" s="46"/>
    </row>
    <row r="227" customFormat="false" ht="12.8" hidden="false" customHeight="false" outlineLevel="0" collapsed="false">
      <c r="G227" s="46"/>
    </row>
    <row r="228" customFormat="false" ht="12.8" hidden="false" customHeight="false" outlineLevel="0" collapsed="false">
      <c r="G228" s="46"/>
    </row>
    <row r="229" customFormat="false" ht="12.8" hidden="false" customHeight="false" outlineLevel="0" collapsed="false">
      <c r="G229" s="46"/>
    </row>
    <row r="230" customFormat="false" ht="12.8" hidden="false" customHeight="false" outlineLevel="0" collapsed="false">
      <c r="G230" s="46"/>
    </row>
    <row r="231" customFormat="false" ht="12.8" hidden="false" customHeight="false" outlineLevel="0" collapsed="false">
      <c r="G231" s="46"/>
    </row>
    <row r="232" customFormat="false" ht="12.8" hidden="false" customHeight="false" outlineLevel="0" collapsed="false">
      <c r="G232" s="46"/>
    </row>
    <row r="233" customFormat="false" ht="12.8" hidden="false" customHeight="false" outlineLevel="0" collapsed="false">
      <c r="G233" s="46"/>
    </row>
    <row r="234" customFormat="false" ht="12.8" hidden="false" customHeight="false" outlineLevel="0" collapsed="false">
      <c r="G234" s="46"/>
    </row>
    <row r="235" customFormat="false" ht="12.8" hidden="false" customHeight="false" outlineLevel="0" collapsed="false">
      <c r="G235" s="46"/>
    </row>
    <row r="236" customFormat="false" ht="12.8" hidden="false" customHeight="false" outlineLevel="0" collapsed="false">
      <c r="G236" s="46"/>
    </row>
    <row r="237" customFormat="false" ht="12.8" hidden="false" customHeight="false" outlineLevel="0" collapsed="false">
      <c r="G237" s="46"/>
    </row>
    <row r="238" customFormat="false" ht="12.8" hidden="false" customHeight="false" outlineLevel="0" collapsed="false">
      <c r="G238" s="46"/>
    </row>
    <row r="239" customFormat="false" ht="12.8" hidden="false" customHeight="false" outlineLevel="0" collapsed="false">
      <c r="G239" s="46"/>
    </row>
    <row r="240" customFormat="false" ht="12.8" hidden="false" customHeight="false" outlineLevel="0" collapsed="false">
      <c r="G240" s="46"/>
    </row>
    <row r="241" customFormat="false" ht="12.8" hidden="false" customHeight="false" outlineLevel="0" collapsed="false">
      <c r="G241" s="46"/>
    </row>
    <row r="242" customFormat="false" ht="12.8" hidden="false" customHeight="false" outlineLevel="0" collapsed="false">
      <c r="G242" s="46"/>
    </row>
    <row r="243" customFormat="false" ht="12.8" hidden="false" customHeight="false" outlineLevel="0" collapsed="false">
      <c r="G243" s="46"/>
    </row>
    <row r="244" customFormat="false" ht="12.8" hidden="false" customHeight="false" outlineLevel="0" collapsed="false">
      <c r="G244" s="46"/>
    </row>
    <row r="245" customFormat="false" ht="12.8" hidden="false" customHeight="false" outlineLevel="0" collapsed="false">
      <c r="G245" s="46"/>
    </row>
    <row r="246" customFormat="false" ht="12.8" hidden="false" customHeight="false" outlineLevel="0" collapsed="false">
      <c r="G246" s="46"/>
    </row>
    <row r="247" customFormat="false" ht="12.8" hidden="false" customHeight="false" outlineLevel="0" collapsed="false">
      <c r="G247" s="46"/>
    </row>
    <row r="248" customFormat="false" ht="12.8" hidden="false" customHeight="false" outlineLevel="0" collapsed="false">
      <c r="G248" s="46"/>
    </row>
    <row r="249" customFormat="false" ht="12.8" hidden="false" customHeight="false" outlineLevel="0" collapsed="false">
      <c r="G249" s="46"/>
    </row>
    <row r="250" customFormat="false" ht="12.8" hidden="false" customHeight="false" outlineLevel="0" collapsed="false">
      <c r="G250" s="46"/>
    </row>
    <row r="251" customFormat="false" ht="12.8" hidden="false" customHeight="false" outlineLevel="0" collapsed="false">
      <c r="G251" s="46"/>
    </row>
    <row r="252" customFormat="false" ht="12.8" hidden="false" customHeight="false" outlineLevel="0" collapsed="false">
      <c r="G252" s="46"/>
    </row>
    <row r="253" customFormat="false" ht="12.8" hidden="false" customHeight="false" outlineLevel="0" collapsed="false">
      <c r="G253" s="46"/>
    </row>
    <row r="254" customFormat="false" ht="12.8" hidden="false" customHeight="false" outlineLevel="0" collapsed="false">
      <c r="G254" s="46"/>
    </row>
    <row r="255" customFormat="false" ht="12.8" hidden="false" customHeight="false" outlineLevel="0" collapsed="false">
      <c r="G255" s="46"/>
    </row>
    <row r="256" customFormat="false" ht="12.8" hidden="false" customHeight="false" outlineLevel="0" collapsed="false">
      <c r="G256" s="46"/>
    </row>
    <row r="257" customFormat="false" ht="12.8" hidden="false" customHeight="false" outlineLevel="0" collapsed="false">
      <c r="G257" s="46"/>
    </row>
    <row r="258" customFormat="false" ht="12.8" hidden="false" customHeight="false" outlineLevel="0" collapsed="false">
      <c r="G258" s="46"/>
    </row>
    <row r="259" customFormat="false" ht="12.8" hidden="false" customHeight="false" outlineLevel="0" collapsed="false">
      <c r="G259" s="46"/>
    </row>
    <row r="260" customFormat="false" ht="12.8" hidden="false" customHeight="false" outlineLevel="0" collapsed="false">
      <c r="G260" s="46"/>
    </row>
    <row r="261" customFormat="false" ht="12.8" hidden="false" customHeight="false" outlineLevel="0" collapsed="false">
      <c r="G261" s="46"/>
    </row>
    <row r="262" customFormat="false" ht="12.8" hidden="false" customHeight="false" outlineLevel="0" collapsed="false">
      <c r="G262" s="46"/>
    </row>
    <row r="263" customFormat="false" ht="12.8" hidden="false" customHeight="false" outlineLevel="0" collapsed="false">
      <c r="G263" s="46"/>
    </row>
    <row r="264" customFormat="false" ht="12.8" hidden="false" customHeight="false" outlineLevel="0" collapsed="false">
      <c r="G264" s="46"/>
    </row>
    <row r="265" customFormat="false" ht="12.8" hidden="false" customHeight="false" outlineLevel="0" collapsed="false">
      <c r="G265" s="46"/>
    </row>
    <row r="266" customFormat="false" ht="12.8" hidden="false" customHeight="false" outlineLevel="0" collapsed="false">
      <c r="G266" s="46"/>
    </row>
    <row r="267" customFormat="false" ht="12.8" hidden="false" customHeight="false" outlineLevel="0" collapsed="false">
      <c r="G267" s="46"/>
    </row>
    <row r="268" customFormat="false" ht="12.8" hidden="false" customHeight="false" outlineLevel="0" collapsed="false">
      <c r="G268" s="46"/>
    </row>
    <row r="269" customFormat="false" ht="12.8" hidden="false" customHeight="false" outlineLevel="0" collapsed="false">
      <c r="G269" s="46"/>
    </row>
    <row r="270" customFormat="false" ht="12.8" hidden="false" customHeight="false" outlineLevel="0" collapsed="false">
      <c r="G270" s="46"/>
    </row>
    <row r="271" customFormat="false" ht="12.8" hidden="false" customHeight="false" outlineLevel="0" collapsed="false">
      <c r="G271" s="46"/>
    </row>
    <row r="272" customFormat="false" ht="12.8" hidden="false" customHeight="false" outlineLevel="0" collapsed="false">
      <c r="G272" s="46"/>
    </row>
    <row r="273" customFormat="false" ht="12.8" hidden="false" customHeight="false" outlineLevel="0" collapsed="false">
      <c r="G273" s="46"/>
    </row>
    <row r="274" customFormat="false" ht="12.8" hidden="false" customHeight="false" outlineLevel="0" collapsed="false">
      <c r="G274" s="46"/>
    </row>
    <row r="275" customFormat="false" ht="12.8" hidden="false" customHeight="false" outlineLevel="0" collapsed="false">
      <c r="G275" s="46"/>
    </row>
    <row r="276" customFormat="false" ht="12.8" hidden="false" customHeight="false" outlineLevel="0" collapsed="false">
      <c r="G276" s="46"/>
    </row>
    <row r="277" customFormat="false" ht="12.8" hidden="false" customHeight="false" outlineLevel="0" collapsed="false">
      <c r="G277" s="46"/>
    </row>
    <row r="278" customFormat="false" ht="12.8" hidden="false" customHeight="false" outlineLevel="0" collapsed="false">
      <c r="G278" s="46"/>
    </row>
    <row r="279" customFormat="false" ht="12.8" hidden="false" customHeight="false" outlineLevel="0" collapsed="false">
      <c r="G279" s="46"/>
    </row>
    <row r="280" customFormat="false" ht="12.8" hidden="false" customHeight="false" outlineLevel="0" collapsed="false">
      <c r="G280" s="46"/>
    </row>
    <row r="281" customFormat="false" ht="12.8" hidden="false" customHeight="false" outlineLevel="0" collapsed="false">
      <c r="G281" s="46"/>
    </row>
    <row r="282" customFormat="false" ht="12.8" hidden="false" customHeight="false" outlineLevel="0" collapsed="false">
      <c r="G282" s="46"/>
    </row>
    <row r="283" customFormat="false" ht="12.8" hidden="false" customHeight="false" outlineLevel="0" collapsed="false">
      <c r="G283" s="46"/>
    </row>
    <row r="284" customFormat="false" ht="12.8" hidden="false" customHeight="false" outlineLevel="0" collapsed="false">
      <c r="G284" s="46"/>
    </row>
    <row r="285" customFormat="false" ht="12.8" hidden="false" customHeight="false" outlineLevel="0" collapsed="false">
      <c r="G285" s="46"/>
    </row>
    <row r="286" customFormat="false" ht="12.8" hidden="false" customHeight="false" outlineLevel="0" collapsed="false">
      <c r="G286" s="46"/>
    </row>
    <row r="287" customFormat="false" ht="12.8" hidden="false" customHeight="false" outlineLevel="0" collapsed="false">
      <c r="G287" s="46"/>
    </row>
    <row r="288" customFormat="false" ht="12.8" hidden="false" customHeight="false" outlineLevel="0" collapsed="false">
      <c r="G288" s="46"/>
    </row>
    <row r="289" customFormat="false" ht="12.8" hidden="false" customHeight="false" outlineLevel="0" collapsed="false">
      <c r="G289" s="46"/>
    </row>
    <row r="290" customFormat="false" ht="12.8" hidden="false" customHeight="false" outlineLevel="0" collapsed="false">
      <c r="G290" s="46"/>
    </row>
    <row r="291" customFormat="false" ht="12.8" hidden="false" customHeight="false" outlineLevel="0" collapsed="false">
      <c r="G291" s="46"/>
    </row>
    <row r="292" customFormat="false" ht="12.8" hidden="false" customHeight="false" outlineLevel="0" collapsed="false">
      <c r="G292" s="46"/>
    </row>
    <row r="293" customFormat="false" ht="12.8" hidden="false" customHeight="false" outlineLevel="0" collapsed="false">
      <c r="G293" s="46"/>
    </row>
    <row r="294" customFormat="false" ht="12.8" hidden="false" customHeight="false" outlineLevel="0" collapsed="false">
      <c r="G294" s="46"/>
    </row>
    <row r="295" customFormat="false" ht="12.8" hidden="false" customHeight="false" outlineLevel="0" collapsed="false">
      <c r="G295" s="46"/>
    </row>
    <row r="296" customFormat="false" ht="12.8" hidden="false" customHeight="false" outlineLevel="0" collapsed="false">
      <c r="G296" s="46"/>
    </row>
    <row r="297" customFormat="false" ht="12.8" hidden="false" customHeight="false" outlineLevel="0" collapsed="false">
      <c r="G297" s="46"/>
    </row>
    <row r="298" customFormat="false" ht="12.8" hidden="false" customHeight="false" outlineLevel="0" collapsed="false">
      <c r="G298" s="46"/>
    </row>
    <row r="299" customFormat="false" ht="12.8" hidden="false" customHeight="false" outlineLevel="0" collapsed="false">
      <c r="G299" s="46"/>
    </row>
    <row r="300" customFormat="false" ht="12.8" hidden="false" customHeight="false" outlineLevel="0" collapsed="false">
      <c r="G300" s="46"/>
    </row>
    <row r="301" customFormat="false" ht="12.8" hidden="false" customHeight="false" outlineLevel="0" collapsed="false">
      <c r="G301" s="46"/>
    </row>
    <row r="302" customFormat="false" ht="12.8" hidden="false" customHeight="false" outlineLevel="0" collapsed="false">
      <c r="G302" s="46"/>
    </row>
    <row r="303" customFormat="false" ht="12.8" hidden="false" customHeight="false" outlineLevel="0" collapsed="false">
      <c r="G303" s="46"/>
    </row>
    <row r="304" customFormat="false" ht="12.8" hidden="false" customHeight="false" outlineLevel="0" collapsed="false">
      <c r="G304" s="46"/>
    </row>
    <row r="305" customFormat="false" ht="12.8" hidden="false" customHeight="false" outlineLevel="0" collapsed="false">
      <c r="G305" s="46"/>
    </row>
    <row r="306" customFormat="false" ht="12.8" hidden="false" customHeight="false" outlineLevel="0" collapsed="false">
      <c r="G306" s="46"/>
    </row>
    <row r="307" customFormat="false" ht="12.8" hidden="false" customHeight="false" outlineLevel="0" collapsed="false">
      <c r="G307" s="46"/>
    </row>
    <row r="308" customFormat="false" ht="12.8" hidden="false" customHeight="false" outlineLevel="0" collapsed="false">
      <c r="G308" s="46"/>
    </row>
    <row r="309" customFormat="false" ht="12.8" hidden="false" customHeight="false" outlineLevel="0" collapsed="false">
      <c r="G309" s="46"/>
    </row>
    <row r="310" customFormat="false" ht="12.8" hidden="false" customHeight="false" outlineLevel="0" collapsed="false">
      <c r="G310" s="46"/>
    </row>
    <row r="311" customFormat="false" ht="12.8" hidden="false" customHeight="false" outlineLevel="0" collapsed="false">
      <c r="G311" s="46"/>
    </row>
    <row r="312" customFormat="false" ht="12.8" hidden="false" customHeight="false" outlineLevel="0" collapsed="false">
      <c r="G312" s="46"/>
    </row>
    <row r="313" customFormat="false" ht="12.8" hidden="false" customHeight="false" outlineLevel="0" collapsed="false">
      <c r="G313" s="46"/>
    </row>
    <row r="314" customFormat="false" ht="12.8" hidden="false" customHeight="false" outlineLevel="0" collapsed="false">
      <c r="G314" s="46"/>
    </row>
    <row r="315" customFormat="false" ht="12.8" hidden="false" customHeight="false" outlineLevel="0" collapsed="false">
      <c r="G315" s="46"/>
    </row>
    <row r="316" customFormat="false" ht="12.8" hidden="false" customHeight="false" outlineLevel="0" collapsed="false">
      <c r="G316" s="46"/>
    </row>
    <row r="317" customFormat="false" ht="12.8" hidden="false" customHeight="false" outlineLevel="0" collapsed="false">
      <c r="G317" s="46"/>
    </row>
    <row r="318" customFormat="false" ht="12.8" hidden="false" customHeight="false" outlineLevel="0" collapsed="false">
      <c r="G318" s="46"/>
    </row>
    <row r="319" customFormat="false" ht="12.8" hidden="false" customHeight="false" outlineLevel="0" collapsed="false">
      <c r="G319" s="46"/>
    </row>
    <row r="320" customFormat="false" ht="12.8" hidden="false" customHeight="false" outlineLevel="0" collapsed="false">
      <c r="G320" s="46"/>
    </row>
    <row r="321" customFormat="false" ht="12.8" hidden="false" customHeight="false" outlineLevel="0" collapsed="false">
      <c r="G321" s="46"/>
    </row>
    <row r="322" customFormat="false" ht="12.8" hidden="false" customHeight="false" outlineLevel="0" collapsed="false">
      <c r="G322" s="46"/>
    </row>
    <row r="323" customFormat="false" ht="12.8" hidden="false" customHeight="false" outlineLevel="0" collapsed="false">
      <c r="G323" s="46"/>
    </row>
    <row r="324" customFormat="false" ht="12.8" hidden="false" customHeight="false" outlineLevel="0" collapsed="false">
      <c r="G324" s="46"/>
    </row>
    <row r="325" customFormat="false" ht="12.8" hidden="false" customHeight="false" outlineLevel="0" collapsed="false">
      <c r="G325" s="46"/>
    </row>
    <row r="326" customFormat="false" ht="12.8" hidden="false" customHeight="false" outlineLevel="0" collapsed="false">
      <c r="G326" s="46"/>
    </row>
    <row r="327" customFormat="false" ht="12.8" hidden="false" customHeight="false" outlineLevel="0" collapsed="false">
      <c r="G327" s="46"/>
    </row>
    <row r="328" customFormat="false" ht="12.8" hidden="false" customHeight="false" outlineLevel="0" collapsed="false">
      <c r="G328" s="46"/>
    </row>
    <row r="329" customFormat="false" ht="12.8" hidden="false" customHeight="false" outlineLevel="0" collapsed="false">
      <c r="G329" s="46"/>
    </row>
    <row r="330" customFormat="false" ht="12.8" hidden="false" customHeight="false" outlineLevel="0" collapsed="false">
      <c r="G330" s="46"/>
    </row>
    <row r="331" customFormat="false" ht="12.8" hidden="false" customHeight="false" outlineLevel="0" collapsed="false">
      <c r="G331" s="46"/>
    </row>
    <row r="332" customFormat="false" ht="12.8" hidden="false" customHeight="false" outlineLevel="0" collapsed="false">
      <c r="G332" s="46"/>
    </row>
    <row r="333" customFormat="false" ht="12.8" hidden="false" customHeight="false" outlineLevel="0" collapsed="false">
      <c r="G333" s="46"/>
    </row>
    <row r="334" customFormat="false" ht="12.8" hidden="false" customHeight="false" outlineLevel="0" collapsed="false">
      <c r="G334" s="46"/>
    </row>
    <row r="335" customFormat="false" ht="12.8" hidden="false" customHeight="false" outlineLevel="0" collapsed="false">
      <c r="G335" s="46"/>
    </row>
    <row r="336" customFormat="false" ht="12.8" hidden="false" customHeight="false" outlineLevel="0" collapsed="false">
      <c r="G336" s="46"/>
    </row>
    <row r="337" customFormat="false" ht="12.8" hidden="false" customHeight="false" outlineLevel="0" collapsed="false">
      <c r="G337" s="46"/>
    </row>
    <row r="338" customFormat="false" ht="12.8" hidden="false" customHeight="false" outlineLevel="0" collapsed="false">
      <c r="G338" s="46"/>
    </row>
    <row r="339" customFormat="false" ht="12.8" hidden="false" customHeight="false" outlineLevel="0" collapsed="false">
      <c r="G339" s="46"/>
    </row>
    <row r="340" customFormat="false" ht="12.8" hidden="false" customHeight="false" outlineLevel="0" collapsed="false">
      <c r="G340" s="46"/>
    </row>
    <row r="341" customFormat="false" ht="12.8" hidden="false" customHeight="false" outlineLevel="0" collapsed="false">
      <c r="G341" s="46"/>
    </row>
    <row r="342" customFormat="false" ht="12.8" hidden="false" customHeight="false" outlineLevel="0" collapsed="false">
      <c r="G342" s="46"/>
    </row>
    <row r="343" customFormat="false" ht="12.8" hidden="false" customHeight="false" outlineLevel="0" collapsed="false">
      <c r="G343" s="46"/>
    </row>
    <row r="344" customFormat="false" ht="12.8" hidden="false" customHeight="false" outlineLevel="0" collapsed="false">
      <c r="G344" s="46"/>
    </row>
    <row r="345" customFormat="false" ht="12.8" hidden="false" customHeight="false" outlineLevel="0" collapsed="false">
      <c r="G345" s="46"/>
    </row>
    <row r="346" customFormat="false" ht="12.8" hidden="false" customHeight="false" outlineLevel="0" collapsed="false">
      <c r="G346" s="46"/>
    </row>
    <row r="347" customFormat="false" ht="12.8" hidden="false" customHeight="false" outlineLevel="0" collapsed="false">
      <c r="G347" s="46"/>
    </row>
    <row r="348" customFormat="false" ht="12.8" hidden="false" customHeight="false" outlineLevel="0" collapsed="false">
      <c r="G348" s="46"/>
    </row>
    <row r="349" customFormat="false" ht="12.8" hidden="false" customHeight="false" outlineLevel="0" collapsed="false">
      <c r="G349" s="46"/>
    </row>
    <row r="350" customFormat="false" ht="12.8" hidden="false" customHeight="false" outlineLevel="0" collapsed="false">
      <c r="G350" s="46"/>
    </row>
    <row r="351" customFormat="false" ht="12.8" hidden="false" customHeight="false" outlineLevel="0" collapsed="false">
      <c r="G351" s="46"/>
    </row>
    <row r="352" customFormat="false" ht="12.8" hidden="false" customHeight="false" outlineLevel="0" collapsed="false">
      <c r="G352" s="46"/>
    </row>
    <row r="353" customFormat="false" ht="12.8" hidden="false" customHeight="false" outlineLevel="0" collapsed="false">
      <c r="G353" s="46"/>
    </row>
    <row r="354" customFormat="false" ht="12.8" hidden="false" customHeight="false" outlineLevel="0" collapsed="false">
      <c r="G354" s="46"/>
    </row>
    <row r="355" customFormat="false" ht="12.8" hidden="false" customHeight="false" outlineLevel="0" collapsed="false">
      <c r="G355" s="46"/>
    </row>
    <row r="356" customFormat="false" ht="12.8" hidden="false" customHeight="false" outlineLevel="0" collapsed="false">
      <c r="G356" s="46"/>
    </row>
    <row r="357" customFormat="false" ht="12.8" hidden="false" customHeight="false" outlineLevel="0" collapsed="false">
      <c r="G357" s="46"/>
    </row>
    <row r="358" customFormat="false" ht="12.8" hidden="false" customHeight="false" outlineLevel="0" collapsed="false">
      <c r="G358" s="46"/>
    </row>
    <row r="359" customFormat="false" ht="12.8" hidden="false" customHeight="false" outlineLevel="0" collapsed="false">
      <c r="G359" s="46"/>
    </row>
    <row r="360" customFormat="false" ht="12.8" hidden="false" customHeight="false" outlineLevel="0" collapsed="false">
      <c r="G360" s="46"/>
    </row>
    <row r="361" customFormat="false" ht="12.8" hidden="false" customHeight="false" outlineLevel="0" collapsed="false">
      <c r="G361" s="46"/>
    </row>
    <row r="362" customFormat="false" ht="12.8" hidden="false" customHeight="false" outlineLevel="0" collapsed="false">
      <c r="G362" s="46"/>
    </row>
    <row r="363" customFormat="false" ht="12.8" hidden="false" customHeight="false" outlineLevel="0" collapsed="false">
      <c r="G363" s="46"/>
    </row>
    <row r="364" customFormat="false" ht="12.8" hidden="false" customHeight="false" outlineLevel="0" collapsed="false">
      <c r="G364" s="46"/>
    </row>
    <row r="365" customFormat="false" ht="12.8" hidden="false" customHeight="false" outlineLevel="0" collapsed="false">
      <c r="G365" s="46"/>
    </row>
    <row r="366" customFormat="false" ht="12.8" hidden="false" customHeight="false" outlineLevel="0" collapsed="false">
      <c r="G366" s="46"/>
    </row>
    <row r="367" customFormat="false" ht="12.8" hidden="false" customHeight="false" outlineLevel="0" collapsed="false">
      <c r="G367" s="46"/>
    </row>
    <row r="368" customFormat="false" ht="12.8" hidden="false" customHeight="false" outlineLevel="0" collapsed="false">
      <c r="G368" s="46"/>
    </row>
    <row r="369" customFormat="false" ht="12.8" hidden="false" customHeight="false" outlineLevel="0" collapsed="false">
      <c r="G369" s="46"/>
    </row>
    <row r="370" customFormat="false" ht="12.8" hidden="false" customHeight="false" outlineLevel="0" collapsed="false">
      <c r="G370" s="46"/>
    </row>
    <row r="371" customFormat="false" ht="12.8" hidden="false" customHeight="false" outlineLevel="0" collapsed="false">
      <c r="G371" s="46"/>
    </row>
    <row r="372" customFormat="false" ht="12.8" hidden="false" customHeight="false" outlineLevel="0" collapsed="false">
      <c r="G372" s="46"/>
    </row>
    <row r="373" customFormat="false" ht="12.8" hidden="false" customHeight="false" outlineLevel="0" collapsed="false">
      <c r="G373" s="46"/>
    </row>
    <row r="374" customFormat="false" ht="12.8" hidden="false" customHeight="false" outlineLevel="0" collapsed="false">
      <c r="G374" s="46"/>
    </row>
    <row r="375" customFormat="false" ht="12.8" hidden="false" customHeight="false" outlineLevel="0" collapsed="false">
      <c r="G375" s="46"/>
    </row>
    <row r="376" customFormat="false" ht="12.8" hidden="false" customHeight="false" outlineLevel="0" collapsed="false">
      <c r="G376" s="46"/>
    </row>
    <row r="377" customFormat="false" ht="12.8" hidden="false" customHeight="false" outlineLevel="0" collapsed="false">
      <c r="G377" s="46"/>
    </row>
    <row r="378" customFormat="false" ht="12.8" hidden="false" customHeight="false" outlineLevel="0" collapsed="false">
      <c r="G378" s="46"/>
    </row>
    <row r="379" customFormat="false" ht="12.8" hidden="false" customHeight="false" outlineLevel="0" collapsed="false">
      <c r="G379" s="46"/>
    </row>
    <row r="380" customFormat="false" ht="12.8" hidden="false" customHeight="false" outlineLevel="0" collapsed="false">
      <c r="G380" s="46"/>
    </row>
    <row r="381" customFormat="false" ht="12.8" hidden="false" customHeight="false" outlineLevel="0" collapsed="false">
      <c r="G381" s="46"/>
    </row>
    <row r="382" customFormat="false" ht="12.8" hidden="false" customHeight="false" outlineLevel="0" collapsed="false">
      <c r="G382" s="46"/>
    </row>
    <row r="383" customFormat="false" ht="12.8" hidden="false" customHeight="false" outlineLevel="0" collapsed="false">
      <c r="G383" s="46"/>
    </row>
    <row r="384" customFormat="false" ht="12.8" hidden="false" customHeight="false" outlineLevel="0" collapsed="false">
      <c r="G384" s="46"/>
    </row>
    <row r="385" customFormat="false" ht="12.8" hidden="false" customHeight="false" outlineLevel="0" collapsed="false">
      <c r="G385" s="46"/>
    </row>
    <row r="386" customFormat="false" ht="12.8" hidden="false" customHeight="false" outlineLevel="0" collapsed="false">
      <c r="G386" s="46"/>
    </row>
    <row r="387" customFormat="false" ht="12.8" hidden="false" customHeight="false" outlineLevel="0" collapsed="false">
      <c r="G387" s="46"/>
    </row>
    <row r="388" customFormat="false" ht="12.8" hidden="false" customHeight="false" outlineLevel="0" collapsed="false">
      <c r="G388" s="46"/>
    </row>
    <row r="389" customFormat="false" ht="12.8" hidden="false" customHeight="false" outlineLevel="0" collapsed="false">
      <c r="G389" s="46"/>
    </row>
    <row r="390" customFormat="false" ht="12.8" hidden="false" customHeight="false" outlineLevel="0" collapsed="false">
      <c r="G390" s="46"/>
    </row>
    <row r="391" customFormat="false" ht="12.8" hidden="false" customHeight="false" outlineLevel="0" collapsed="false">
      <c r="G391" s="46"/>
    </row>
  </sheetData>
  <conditionalFormatting sqref="C4:C39">
    <cfRule type="cellIs" priority="2" operator="equal" aboveAverage="0" equalAverage="0" bottom="0" percent="0" rank="0" text="" dxfId="0">
      <formula>"NaN"</formula>
    </cfRule>
  </conditionalFormatting>
  <conditionalFormatting sqref="C40">
    <cfRule type="cellIs" priority="3" operator="equal" aboveAverage="0" equalAverage="0" bottom="0" percent="0" rank="0" text="" dxfId="1">
      <formula>"NaN"</formula>
    </cfRule>
  </conditionalFormatting>
  <hyperlinks>
    <hyperlink ref="A1" r:id="rId1" display="https://www.icos-cp.eu/science-and-impact/global-carbon-budget/2020"/>
    <hyperlink ref="M1" r:id="rId2" display="https://gml.noaa.gov/ccgg/trends/graph.html"/>
  </hyperlinks>
  <printOptions headings="false" gridLines="false" gridLinesSet="true" horizontalCentered="false" verticalCentered="false"/>
  <pageMargins left="0.7875" right="0.7875" top="1.025" bottom="1.025" header="0.7875" footer="0.7875"/>
  <pageSetup paperSize="77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40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04" activeCellId="0" sqref="A104"/>
    </sheetView>
  </sheetViews>
  <sheetFormatPr defaultColWidth="14.5625" defaultRowHeight="12.8" zeroHeight="false" outlineLevelRow="0" outlineLevelCol="0"/>
  <cols>
    <col collapsed="false" customWidth="true" hidden="false" outlineLevel="0" max="1" min="1" style="43" width="8.15"/>
    <col collapsed="false" customWidth="false" hidden="false" outlineLevel="0" max="3" min="2" style="44" width="14.54"/>
    <col collapsed="false" customWidth="true" hidden="false" outlineLevel="0" max="4" min="4" style="45" width="17.86"/>
    <col collapsed="false" customWidth="true" hidden="false" outlineLevel="0" max="5" min="5" style="45" width="7.4"/>
    <col collapsed="false" customWidth="true" hidden="false" outlineLevel="0" max="6" min="6" style="46" width="12.42"/>
    <col collapsed="false" customWidth="true" hidden="false" outlineLevel="0" max="7" min="7" style="69" width="11.91"/>
    <col collapsed="false" customWidth="true" hidden="false" outlineLevel="0" max="8" min="8" style="46" width="11.91"/>
    <col collapsed="false" customWidth="true" hidden="false" outlineLevel="0" max="9" min="9" style="45" width="11.54"/>
    <col collapsed="false" customWidth="true" hidden="false" outlineLevel="0" max="13" min="10" style="45" width="11.32"/>
    <col collapsed="false" customWidth="false" hidden="false" outlineLevel="0" max="1024" min="14" style="43" width="14.54"/>
  </cols>
  <sheetData>
    <row r="1" customFormat="false" ht="19.7" hidden="false" customHeight="false" outlineLevel="0" collapsed="false">
      <c r="A1" s="47" t="s">
        <v>16</v>
      </c>
      <c r="K1" s="70" t="n">
        <v>0.85</v>
      </c>
      <c r="L1" s="48"/>
      <c r="M1" s="49" t="s">
        <v>17</v>
      </c>
    </row>
    <row r="2" customFormat="false" ht="12.8" hidden="false" customHeight="false" outlineLevel="0" collapsed="false">
      <c r="C2" s="44" t="s">
        <v>18</v>
      </c>
      <c r="D2" s="50" t="n">
        <v>1.13</v>
      </c>
      <c r="E2" s="50"/>
      <c r="F2" s="51" t="n">
        <v>0.213</v>
      </c>
      <c r="G2" s="71"/>
      <c r="H2" s="51"/>
      <c r="I2" s="52"/>
      <c r="J2" s="52"/>
      <c r="K2" s="53" t="n">
        <v>339</v>
      </c>
      <c r="L2" s="53"/>
    </row>
    <row r="3" customFormat="false" ht="46.25" hidden="false" customHeight="false" outlineLevel="0" collapsed="false">
      <c r="B3" s="54" t="s">
        <v>19</v>
      </c>
      <c r="C3" s="54" t="s">
        <v>20</v>
      </c>
      <c r="D3" s="55" t="s">
        <v>21</v>
      </c>
      <c r="E3" s="56" t="s">
        <v>22</v>
      </c>
      <c r="F3" s="57" t="s">
        <v>28</v>
      </c>
      <c r="G3" s="72" t="s">
        <v>35</v>
      </c>
      <c r="H3" s="56" t="s">
        <v>36</v>
      </c>
      <c r="I3" s="74" t="s">
        <v>37</v>
      </c>
      <c r="J3" s="56" t="s">
        <v>38</v>
      </c>
      <c r="K3" s="75" t="s">
        <v>39</v>
      </c>
      <c r="L3" s="58" t="s">
        <v>34</v>
      </c>
      <c r="M3" s="59" t="s">
        <v>27</v>
      </c>
    </row>
    <row r="4" customFormat="false" ht="14.4" hidden="false" customHeight="false" outlineLevel="0" collapsed="false">
      <c r="B4" s="60" t="n">
        <v>1980</v>
      </c>
      <c r="C4" s="61" t="n">
        <v>5286.421701</v>
      </c>
      <c r="D4" s="62" t="n">
        <f aca="false">$D$2*C4/1000</f>
        <v>5.97365652213</v>
      </c>
      <c r="E4" s="63" t="n">
        <v>1980</v>
      </c>
      <c r="F4" s="62" t="n">
        <f aca="false">D4/F$2</f>
        <v>28.0453357846479</v>
      </c>
      <c r="G4" s="73" t="n">
        <v>17</v>
      </c>
      <c r="H4" s="62" t="n">
        <v>0</v>
      </c>
      <c r="I4" s="62" t="n">
        <v>0</v>
      </c>
      <c r="J4" s="62" t="n">
        <v>0</v>
      </c>
      <c r="K4" s="60" t="n">
        <f aca="false">K2</f>
        <v>339</v>
      </c>
      <c r="L4" s="60" t="n">
        <v>339</v>
      </c>
      <c r="M4" s="60" t="n">
        <v>338.85</v>
      </c>
    </row>
    <row r="5" customFormat="false" ht="14.4" hidden="false" customHeight="false" outlineLevel="0" collapsed="false">
      <c r="B5" s="44" t="n">
        <v>1981</v>
      </c>
      <c r="C5" s="64" t="n">
        <v>5142.293593</v>
      </c>
      <c r="D5" s="46" t="n">
        <f aca="false">$D$2*C5/1000</f>
        <v>5.81079176009</v>
      </c>
      <c r="E5" s="63" t="n">
        <v>1981</v>
      </c>
      <c r="F5" s="46" t="n">
        <f aca="false">D5/F$2</f>
        <v>27.2807124886854</v>
      </c>
      <c r="G5" s="69" t="n">
        <v>17</v>
      </c>
      <c r="H5" s="46" t="n">
        <f aca="false">H4+G5/10</f>
        <v>1.7</v>
      </c>
      <c r="I5" s="46" t="n">
        <f aca="false">I4+G4*K$1/10</f>
        <v>1.445</v>
      </c>
      <c r="J5" s="46" t="n">
        <v>1.3461761176631</v>
      </c>
      <c r="K5" s="65" t="n">
        <f aca="false">$K$2+I5</f>
        <v>340.445</v>
      </c>
      <c r="L5" s="65" t="n">
        <v>340.346176117663</v>
      </c>
      <c r="M5" s="45" t="n">
        <v>339.92</v>
      </c>
    </row>
    <row r="6" customFormat="false" ht="14.4" hidden="false" customHeight="false" outlineLevel="0" collapsed="false">
      <c r="B6" s="44" t="n">
        <v>1982</v>
      </c>
      <c r="C6" s="64" t="n">
        <v>5103.974367</v>
      </c>
      <c r="D6" s="46" t="n">
        <f aca="false">$D$2*C6/1000</f>
        <v>5.76749103471</v>
      </c>
      <c r="E6" s="63" t="n">
        <v>1982</v>
      </c>
      <c r="F6" s="46" t="n">
        <f aca="false">D6/F$2</f>
        <v>27.077422698169</v>
      </c>
      <c r="G6" s="69" t="n">
        <v>17</v>
      </c>
      <c r="H6" s="46" t="n">
        <f aca="false">H5+G6/10</f>
        <v>3.4</v>
      </c>
      <c r="I6" s="46" t="n">
        <f aca="false">I5+G5*K$1/10</f>
        <v>2.89</v>
      </c>
      <c r="J6" s="46" t="n">
        <v>2.65565031712</v>
      </c>
      <c r="K6" s="65" t="n">
        <f aca="false">$K$2+I6</f>
        <v>341.89</v>
      </c>
      <c r="L6" s="65" t="n">
        <v>341.65565031712</v>
      </c>
      <c r="M6" s="45" t="n">
        <v>341.43</v>
      </c>
    </row>
    <row r="7" customFormat="false" ht="14.4" hidden="false" customHeight="false" outlineLevel="0" collapsed="false">
      <c r="B7" s="44" t="n">
        <v>1983</v>
      </c>
      <c r="C7" s="64" t="n">
        <v>5151.820799</v>
      </c>
      <c r="D7" s="46" t="n">
        <f aca="false">$D$2*C7/1000</f>
        <v>5.82155750287</v>
      </c>
      <c r="E7" s="63" t="n">
        <v>1983</v>
      </c>
      <c r="F7" s="46" t="n">
        <f aca="false">D7/F$2</f>
        <v>27.3312558820188</v>
      </c>
      <c r="G7" s="69" t="n">
        <v>17</v>
      </c>
      <c r="H7" s="46" t="n">
        <f aca="false">H6+G7/10</f>
        <v>5.1</v>
      </c>
      <c r="I7" s="46" t="n">
        <f aca="false">I6+G6*K$1/10</f>
        <v>4.335</v>
      </c>
      <c r="J7" s="46" t="n">
        <v>3.95536660663211</v>
      </c>
      <c r="K7" s="65" t="n">
        <f aca="false">$K$2+I7</f>
        <v>343.335</v>
      </c>
      <c r="L7" s="65" t="n">
        <v>342.955366606632</v>
      </c>
      <c r="M7" s="45" t="n">
        <v>343.3</v>
      </c>
    </row>
    <row r="8" customFormat="false" ht="14.4" hidden="false" customHeight="false" outlineLevel="0" collapsed="false">
      <c r="B8" s="44" t="n">
        <v>1984</v>
      </c>
      <c r="C8" s="64" t="n">
        <v>5301.918917</v>
      </c>
      <c r="D8" s="46" t="n">
        <f aca="false">$D$2*C8/1000</f>
        <v>5.99116837621</v>
      </c>
      <c r="E8" s="63" t="n">
        <v>1984</v>
      </c>
      <c r="F8" s="46" t="n">
        <f aca="false">D8/F$2</f>
        <v>28.1275510620188</v>
      </c>
      <c r="G8" s="69" t="n">
        <v>15</v>
      </c>
      <c r="H8" s="46" t="n">
        <f aca="false">H7+G8/10</f>
        <v>6.6</v>
      </c>
      <c r="I8" s="46" t="n">
        <f aca="false">I7+G7*K$1/10</f>
        <v>5.78</v>
      </c>
      <c r="J8" s="46" t="n">
        <v>5.26726688896901</v>
      </c>
      <c r="K8" s="65" t="n">
        <f aca="false">$K$2+I8</f>
        <v>344.78</v>
      </c>
      <c r="L8" s="65" t="n">
        <v>344.267266888969</v>
      </c>
      <c r="M8" s="45" t="n">
        <v>344.73</v>
      </c>
    </row>
    <row r="9" customFormat="false" ht="14.4" hidden="false" customHeight="false" outlineLevel="0" collapsed="false">
      <c r="B9" s="44" t="n">
        <v>1985</v>
      </c>
      <c r="C9" s="64" t="n">
        <v>5490.398687</v>
      </c>
      <c r="D9" s="46" t="n">
        <f aca="false">$D$2*C9/1000</f>
        <v>6.20415051631</v>
      </c>
      <c r="E9" s="63" t="n">
        <v>1985</v>
      </c>
      <c r="F9" s="46" t="n">
        <f aca="false">D9/F$2</f>
        <v>29.127467212723</v>
      </c>
      <c r="G9" s="69" t="n">
        <v>14</v>
      </c>
      <c r="H9" s="46" t="n">
        <f aca="false">H8+G9/10</f>
        <v>8</v>
      </c>
      <c r="I9" s="46" t="n">
        <f aca="false">I8+G8*K$1/10</f>
        <v>7.055</v>
      </c>
      <c r="J9" s="46" t="n">
        <v>6.61738933994591</v>
      </c>
      <c r="K9" s="65" t="n">
        <f aca="false">$K$2+I9</f>
        <v>346.055</v>
      </c>
      <c r="L9" s="65" t="n">
        <v>345.617389339946</v>
      </c>
      <c r="M9" s="45" t="n">
        <v>346.23</v>
      </c>
    </row>
    <row r="10" customFormat="false" ht="14.4" hidden="false" customHeight="false" outlineLevel="0" collapsed="false">
      <c r="B10" s="44" t="n">
        <v>1986</v>
      </c>
      <c r="C10" s="64" t="n">
        <v>5568.147106</v>
      </c>
      <c r="D10" s="46" t="n">
        <f aca="false">$D$2*C10/1000</f>
        <v>6.29200622978</v>
      </c>
      <c r="E10" s="63" t="n">
        <v>1986</v>
      </c>
      <c r="F10" s="46" t="n">
        <f aca="false">D10/F$2</f>
        <v>29.5399353510798</v>
      </c>
      <c r="G10" s="69" t="n">
        <v>19</v>
      </c>
      <c r="H10" s="46" t="n">
        <f aca="false">H9+G10/10</f>
        <v>9.9</v>
      </c>
      <c r="I10" s="46" t="n">
        <f aca="false">I9+G9*K$1/10</f>
        <v>8.245</v>
      </c>
      <c r="J10" s="46" t="n">
        <v>8.01550776615662</v>
      </c>
      <c r="K10" s="65" t="n">
        <f aca="false">$K$2+I10</f>
        <v>347.245</v>
      </c>
      <c r="L10" s="65" t="n">
        <v>347.015507766157</v>
      </c>
      <c r="M10" s="45" t="n">
        <v>347.61</v>
      </c>
    </row>
    <row r="11" customFormat="false" ht="14.4" hidden="false" customHeight="false" outlineLevel="0" collapsed="false">
      <c r="B11" s="44" t="n">
        <v>1987</v>
      </c>
      <c r="C11" s="64" t="n">
        <v>5748.553495</v>
      </c>
      <c r="D11" s="46" t="n">
        <f aca="false">$D$2*C11/1000</f>
        <v>6.49586544935</v>
      </c>
      <c r="E11" s="63" t="n">
        <v>1987</v>
      </c>
      <c r="F11" s="46" t="n">
        <f aca="false">D11/F$2</f>
        <v>30.4970208889671</v>
      </c>
      <c r="G11" s="69" t="n">
        <v>20</v>
      </c>
      <c r="H11" s="46" t="n">
        <f aca="false">H10+G11/10</f>
        <v>11.9</v>
      </c>
      <c r="I11" s="46" t="n">
        <f aca="false">I10+G10*K$1/10</f>
        <v>9.86</v>
      </c>
      <c r="J11" s="46" t="n">
        <v>9.43342466300845</v>
      </c>
      <c r="K11" s="65" t="n">
        <f aca="false">$K$2+I11</f>
        <v>348.86</v>
      </c>
      <c r="L11" s="65" t="n">
        <v>348.433424663008</v>
      </c>
      <c r="M11" s="45" t="n">
        <v>349.29</v>
      </c>
    </row>
    <row r="12" customFormat="false" ht="14.35" hidden="false" customHeight="false" outlineLevel="0" collapsed="false">
      <c r="B12" s="44" t="n">
        <v>1988</v>
      </c>
      <c r="C12" s="64" t="n">
        <v>5967.785603</v>
      </c>
      <c r="D12" s="46" t="n">
        <f aca="false">$D$2*C12/1000</f>
        <v>6.74359773139</v>
      </c>
      <c r="E12" s="63" t="n">
        <v>1988</v>
      </c>
      <c r="F12" s="46" t="n">
        <f aca="false">D12/F$2</f>
        <v>31.6600832459624</v>
      </c>
      <c r="G12" s="69" t="n">
        <v>21</v>
      </c>
      <c r="H12" s="46" t="n">
        <f aca="false">H11+G12/10</f>
        <v>14</v>
      </c>
      <c r="I12" s="46" t="n">
        <f aca="false">I11+G11*K$1/10</f>
        <v>11.56</v>
      </c>
      <c r="J12" s="46" t="n">
        <v>10.8972816656789</v>
      </c>
      <c r="K12" s="65" t="n">
        <f aca="false">$K$2+I12</f>
        <v>350.56</v>
      </c>
      <c r="L12" s="65" t="n">
        <v>349.897281665679</v>
      </c>
      <c r="M12" s="45" t="n">
        <v>351.55</v>
      </c>
    </row>
    <row r="13" customFormat="false" ht="14.35" hidden="false" customHeight="false" outlineLevel="0" collapsed="false">
      <c r="B13" s="44" t="n">
        <v>1989</v>
      </c>
      <c r="C13" s="64" t="n">
        <v>6057.138967</v>
      </c>
      <c r="D13" s="46" t="n">
        <f aca="false">$D$2*C13/1000</f>
        <v>6.84456703271</v>
      </c>
      <c r="E13" s="63" t="n">
        <v>1989</v>
      </c>
      <c r="F13" s="46" t="n">
        <f aca="false">D13/F$2</f>
        <v>32.1341175244601</v>
      </c>
      <c r="G13" s="69" t="n">
        <v>19</v>
      </c>
      <c r="H13" s="46" t="n">
        <f aca="false">H12+G13/10</f>
        <v>15.9</v>
      </c>
      <c r="I13" s="46" t="n">
        <f aca="false">I12+G12*K$1/10</f>
        <v>13.345</v>
      </c>
      <c r="J13" s="46" t="n">
        <v>12.4169656614851</v>
      </c>
      <c r="K13" s="65" t="n">
        <f aca="false">$K$2+I13</f>
        <v>352.345</v>
      </c>
      <c r="L13" s="65" t="n">
        <v>351.416965661485</v>
      </c>
      <c r="M13" s="45" t="n">
        <v>353.06</v>
      </c>
    </row>
    <row r="14" customFormat="false" ht="14.35" hidden="false" customHeight="false" outlineLevel="0" collapsed="false">
      <c r="B14" s="44" t="n">
        <v>1990</v>
      </c>
      <c r="C14" s="64" t="n">
        <v>6194.761722</v>
      </c>
      <c r="D14" s="46" t="n">
        <f aca="false">$D$2*C14/1000</f>
        <v>7.00008074586</v>
      </c>
      <c r="E14" s="63" t="n">
        <v>1990</v>
      </c>
      <c r="F14" s="46" t="n">
        <f aca="false">D14/F$2</f>
        <v>32.8642288538028</v>
      </c>
      <c r="G14" s="69" t="n">
        <v>19</v>
      </c>
      <c r="H14" s="46" t="n">
        <f aca="false">H13+G14/10</f>
        <v>17.8</v>
      </c>
      <c r="I14" s="46" t="n">
        <f aca="false">I13+G13*K$1/10</f>
        <v>14.96</v>
      </c>
      <c r="J14" s="46" t="n">
        <v>13.9594033026592</v>
      </c>
      <c r="K14" s="65" t="n">
        <f aca="false">$K$2+I14</f>
        <v>353.96</v>
      </c>
      <c r="L14" s="65" t="n">
        <v>352.959403302659</v>
      </c>
      <c r="M14" s="45" t="n">
        <v>354.02</v>
      </c>
    </row>
    <row r="15" customFormat="false" ht="14.4" hidden="false" customHeight="false" outlineLevel="0" collapsed="false">
      <c r="B15" s="44" t="n">
        <v>1991</v>
      </c>
      <c r="C15" s="64" t="n">
        <v>6323.560044</v>
      </c>
      <c r="D15" s="46" t="n">
        <f aca="false">$D$2*C15/1000</f>
        <v>7.14562284972</v>
      </c>
      <c r="E15" s="63" t="n">
        <v>1991</v>
      </c>
      <c r="F15" s="46" t="n">
        <f aca="false">D15/F$2</f>
        <v>33.5475251160563</v>
      </c>
      <c r="G15" s="69" t="n">
        <v>18</v>
      </c>
      <c r="H15" s="46" t="n">
        <f aca="false">H14+G15/10</f>
        <v>19.6</v>
      </c>
      <c r="I15" s="46" t="n">
        <f aca="false">I14+G14*K$1/10</f>
        <v>16.575</v>
      </c>
      <c r="J15" s="46" t="n">
        <v>15.5368862876417</v>
      </c>
      <c r="K15" s="65" t="n">
        <f aca="false">$K$2+I15</f>
        <v>355.575</v>
      </c>
      <c r="L15" s="65" t="n">
        <v>354.536886287642</v>
      </c>
      <c r="M15" s="45" t="n">
        <v>355.88</v>
      </c>
    </row>
    <row r="16" customFormat="false" ht="14.4" hidden="false" customHeight="false" outlineLevel="0" collapsed="false">
      <c r="B16" s="66" t="n">
        <v>1992</v>
      </c>
      <c r="C16" s="67" t="n">
        <v>6125.803971</v>
      </c>
      <c r="D16" s="68" t="n">
        <f aca="false">$D$2*C16/1000</f>
        <v>6.92215848723</v>
      </c>
      <c r="E16" s="63" t="n">
        <v>1992</v>
      </c>
      <c r="F16" s="46" t="n">
        <f aca="false">D16/F$2</f>
        <v>32.498396653662</v>
      </c>
      <c r="G16" s="69" t="n">
        <v>15</v>
      </c>
      <c r="H16" s="46" t="n">
        <f aca="false">H15+G16/10</f>
        <v>21.1</v>
      </c>
      <c r="I16" s="46" t="n">
        <f aca="false">I15+G15*K$1/10</f>
        <v>18.105</v>
      </c>
      <c r="J16" s="46" t="n">
        <v>17.1471674932124</v>
      </c>
      <c r="K16" s="65" t="n">
        <f aca="false">$K$2+I16</f>
        <v>357.105</v>
      </c>
      <c r="L16" s="65" t="n">
        <v>356.147167493212</v>
      </c>
      <c r="M16" s="45" t="n">
        <v>357.07</v>
      </c>
    </row>
    <row r="17" customFormat="false" ht="14.4" hidden="false" customHeight="false" outlineLevel="0" collapsed="false">
      <c r="B17" s="66" t="n">
        <v>1993</v>
      </c>
      <c r="C17" s="67" t="n">
        <v>6190.665213</v>
      </c>
      <c r="D17" s="68" t="n">
        <f aca="false">$D$2*C17/1000</f>
        <v>6.99545169069</v>
      </c>
      <c r="E17" s="63" t="n">
        <v>1993</v>
      </c>
      <c r="F17" s="46" t="n">
        <f aca="false">D17/F$2</f>
        <v>32.8424962004225</v>
      </c>
      <c r="G17" s="69" t="n">
        <v>8</v>
      </c>
      <c r="H17" s="46" t="n">
        <f aca="false">H16+G17/10</f>
        <v>21.9</v>
      </c>
      <c r="I17" s="46" t="n">
        <f aca="false">I16+G16*K$1/10</f>
        <v>19.38</v>
      </c>
      <c r="J17" s="46" t="n">
        <v>18.7070905325882</v>
      </c>
      <c r="K17" s="65" t="n">
        <f aca="false">$K$2+I17</f>
        <v>358.38</v>
      </c>
      <c r="L17" s="65" t="n">
        <v>357.707090532588</v>
      </c>
      <c r="M17" s="45" t="n">
        <v>357.24</v>
      </c>
    </row>
    <row r="18" customFormat="false" ht="14.4" hidden="false" customHeight="false" outlineLevel="0" collapsed="false">
      <c r="B18" s="44" t="n">
        <v>1994</v>
      </c>
      <c r="C18" s="64" t="n">
        <v>6234.656535</v>
      </c>
      <c r="D18" s="46" t="n">
        <f aca="false">$D$2*C18/1000</f>
        <v>7.04516188455</v>
      </c>
      <c r="E18" s="63" t="n">
        <v>1994</v>
      </c>
      <c r="F18" s="46" t="n">
        <f aca="false">D18/F$2</f>
        <v>33.0758773922535</v>
      </c>
      <c r="G18" s="69" t="n">
        <v>18</v>
      </c>
      <c r="H18" s="46" t="n">
        <f aca="false">H17+G18/10</f>
        <v>23.7</v>
      </c>
      <c r="I18" s="46" t="n">
        <f aca="false">I17+G17*K$1/10</f>
        <v>20.06</v>
      </c>
      <c r="J18" s="46" t="n">
        <v>20.2835303502084</v>
      </c>
      <c r="K18" s="65" t="n">
        <f aca="false">$K$2+I18</f>
        <v>359.06</v>
      </c>
      <c r="L18" s="65" t="n">
        <v>359.283530350208</v>
      </c>
      <c r="M18" s="45" t="n">
        <v>358.57</v>
      </c>
    </row>
    <row r="19" customFormat="false" ht="14.4" hidden="false" customHeight="false" outlineLevel="0" collapsed="false">
      <c r="B19" s="44" t="n">
        <v>1995</v>
      </c>
      <c r="C19" s="64" t="n">
        <v>6367.9456</v>
      </c>
      <c r="D19" s="46" t="n">
        <f aca="false">$D$2*C19/1000</f>
        <v>7.195778528</v>
      </c>
      <c r="E19" s="63" t="n">
        <v>1995</v>
      </c>
      <c r="F19" s="46" t="n">
        <f aca="false">D19/F$2</f>
        <v>33.7829977840376</v>
      </c>
      <c r="G19" s="69" t="n">
        <v>20</v>
      </c>
      <c r="H19" s="46" t="n">
        <f aca="false">H18+G19/10</f>
        <v>25.7</v>
      </c>
      <c r="I19" s="46" t="n">
        <f aca="false">I18+G18*K$1/10</f>
        <v>21.59</v>
      </c>
      <c r="J19" s="46" t="n">
        <v>21.8711724650366</v>
      </c>
      <c r="K19" s="65" t="n">
        <f aca="false">$K$2+I19</f>
        <v>360.59</v>
      </c>
      <c r="L19" s="65" t="n">
        <v>360.871172465037</v>
      </c>
      <c r="M19" s="45" t="n">
        <v>360.98</v>
      </c>
    </row>
    <row r="20" customFormat="false" ht="14.4" hidden="false" customHeight="false" outlineLevel="0" collapsed="false">
      <c r="B20" s="44" t="n">
        <v>1996</v>
      </c>
      <c r="C20" s="64" t="n">
        <v>6564.093014</v>
      </c>
      <c r="D20" s="46" t="n">
        <f aca="false">$D$2*C20/1000</f>
        <v>7.41742510582</v>
      </c>
      <c r="E20" s="63" t="n">
        <v>1996</v>
      </c>
      <c r="F20" s="46" t="n">
        <f aca="false">D20/F$2</f>
        <v>34.8235920461033</v>
      </c>
      <c r="G20" s="69" t="n">
        <v>20</v>
      </c>
      <c r="H20" s="46" t="n">
        <f aca="false">H19+G20/10</f>
        <v>27.7</v>
      </c>
      <c r="I20" s="46" t="n">
        <f aca="false">I19+G19*K$1/10</f>
        <v>23.29</v>
      </c>
      <c r="J20" s="46" t="n">
        <v>23.4927563586704</v>
      </c>
      <c r="K20" s="65" t="n">
        <f aca="false">$K$2+I20</f>
        <v>362.29</v>
      </c>
      <c r="L20" s="65" t="n">
        <v>362.49275635867</v>
      </c>
      <c r="M20" s="45" t="n">
        <v>362.82</v>
      </c>
    </row>
    <row r="21" customFormat="false" ht="14.4" hidden="false" customHeight="false" outlineLevel="0" collapsed="false">
      <c r="B21" s="66" t="n">
        <v>1997</v>
      </c>
      <c r="C21" s="67" t="n">
        <v>6602.385643</v>
      </c>
      <c r="D21" s="68" t="n">
        <f aca="false">$D$2*C21/1000</f>
        <v>7.46069577659</v>
      </c>
      <c r="E21" s="63" t="n">
        <v>1997</v>
      </c>
      <c r="F21" s="46" t="n">
        <f aca="false">D21/F$2</f>
        <v>35.0267407351643</v>
      </c>
      <c r="G21" s="69" t="n">
        <v>22</v>
      </c>
      <c r="H21" s="46" t="n">
        <f aca="false">H20+G21/10</f>
        <v>29.9</v>
      </c>
      <c r="I21" s="46" t="n">
        <f aca="false">I20+G20*K$1/10</f>
        <v>24.99</v>
      </c>
      <c r="J21" s="46" t="n">
        <v>25.1642887768834</v>
      </c>
      <c r="K21" s="65" t="n">
        <f aca="false">$K$2+I21</f>
        <v>363.99</v>
      </c>
      <c r="L21" s="65" t="n">
        <v>364.164288776883</v>
      </c>
      <c r="M21" s="45" t="n">
        <v>363.56</v>
      </c>
    </row>
    <row r="22" customFormat="false" ht="14.4" hidden="false" customHeight="false" outlineLevel="0" collapsed="false">
      <c r="B22" s="66" t="n">
        <v>1998</v>
      </c>
      <c r="C22" s="67" t="n">
        <v>6580.816513</v>
      </c>
      <c r="D22" s="68" t="n">
        <f aca="false">$D$2*C22/1000</f>
        <v>7.43632265969</v>
      </c>
      <c r="E22" s="63" t="n">
        <v>1998</v>
      </c>
      <c r="F22" s="46" t="n">
        <f aca="false">D22/F$2</f>
        <v>34.9123129562911</v>
      </c>
      <c r="G22" s="69" t="n">
        <v>20</v>
      </c>
      <c r="H22" s="46" t="n">
        <f aca="false">H21+G22/10</f>
        <v>31.9</v>
      </c>
      <c r="I22" s="46" t="n">
        <f aca="false">I21+G21*K$1/10</f>
        <v>26.86</v>
      </c>
      <c r="J22" s="46" t="n">
        <v>26.8455723321713</v>
      </c>
      <c r="K22" s="65" t="n">
        <f aca="false">$K$2+I22</f>
        <v>365.86</v>
      </c>
      <c r="L22" s="65" t="n">
        <v>365.845572332171</v>
      </c>
      <c r="M22" s="45" t="n">
        <v>366.95</v>
      </c>
    </row>
    <row r="23" customFormat="false" ht="14.4" hidden="false" customHeight="false" outlineLevel="0" collapsed="false">
      <c r="B23" s="44" t="n">
        <v>1999</v>
      </c>
      <c r="C23" s="64" t="n">
        <v>6667.861123</v>
      </c>
      <c r="D23" s="46" t="n">
        <f aca="false">$D$2*C23/1000</f>
        <v>7.53468306899</v>
      </c>
      <c r="E23" s="63" t="n">
        <v>1999</v>
      </c>
      <c r="F23" s="46" t="n">
        <f aca="false">D23/F$2</f>
        <v>35.374098915446</v>
      </c>
      <c r="G23" s="69" t="n">
        <v>20</v>
      </c>
      <c r="H23" s="46" t="n">
        <f aca="false">H22+G23/10</f>
        <v>33.9</v>
      </c>
      <c r="I23" s="46" t="n">
        <f aca="false">I22+G22*K$1/10</f>
        <v>28.56</v>
      </c>
      <c r="J23" s="46" t="n">
        <v>28.5213633540732</v>
      </c>
      <c r="K23" s="65" t="n">
        <f aca="false">$K$2+I23</f>
        <v>367.56</v>
      </c>
      <c r="L23" s="65" t="n">
        <v>367.521363354073</v>
      </c>
      <c r="M23" s="45" t="n">
        <v>368.3</v>
      </c>
    </row>
    <row r="24" customFormat="false" ht="14.4" hidden="false" customHeight="false" outlineLevel="0" collapsed="false">
      <c r="B24" s="44" t="n">
        <v>2000</v>
      </c>
      <c r="C24" s="64" t="n">
        <v>6855.631698</v>
      </c>
      <c r="D24" s="46" t="n">
        <f aca="false">$D$2*C24/1000</f>
        <v>7.74686381874</v>
      </c>
      <c r="E24" s="63" t="n">
        <v>2000</v>
      </c>
      <c r="F24" s="46" t="n">
        <f aca="false">D24/F$2</f>
        <v>36.3702526701408</v>
      </c>
      <c r="G24" s="69" t="n">
        <v>20</v>
      </c>
      <c r="H24" s="46" t="n">
        <f aca="false">H23+G24/10</f>
        <v>35.9</v>
      </c>
      <c r="I24" s="46" t="n">
        <f aca="false">I23+G23*K$1/10</f>
        <v>30.26</v>
      </c>
      <c r="J24" s="46" t="n">
        <v>30.2193201020146</v>
      </c>
      <c r="K24" s="65" t="n">
        <f aca="false">$K$2+I24</f>
        <v>369.26</v>
      </c>
      <c r="L24" s="65" t="n">
        <v>369.219320102015</v>
      </c>
      <c r="M24" s="45" t="n">
        <v>369.66</v>
      </c>
    </row>
    <row r="25" customFormat="false" ht="14.4" hidden="false" customHeight="false" outlineLevel="0" collapsed="false">
      <c r="B25" s="44" t="n">
        <v>2001</v>
      </c>
      <c r="C25" s="64" t="n">
        <v>6913.808578</v>
      </c>
      <c r="D25" s="46" t="n">
        <f aca="false">$D$2*C25/1000</f>
        <v>7.81260369314</v>
      </c>
      <c r="E25" s="63" t="n">
        <v>2001</v>
      </c>
      <c r="F25" s="46" t="n">
        <f aca="false">D25/F$2</f>
        <v>36.6788905781221</v>
      </c>
      <c r="G25" s="69" t="n">
        <v>24</v>
      </c>
      <c r="H25" s="46" t="n">
        <f aca="false">H24+G25/10</f>
        <v>38.3</v>
      </c>
      <c r="I25" s="46" t="n">
        <f aca="false">I24+G24*K$1/10</f>
        <v>31.96</v>
      </c>
      <c r="J25" s="46" t="n">
        <v>31.9650922301814</v>
      </c>
      <c r="K25" s="65" t="n">
        <f aca="false">$K$2+I25</f>
        <v>370.96</v>
      </c>
      <c r="L25" s="65" t="n">
        <v>370.965092230181</v>
      </c>
      <c r="M25" s="45" t="n">
        <v>371.17</v>
      </c>
    </row>
    <row r="26" customFormat="false" ht="14.4" hidden="false" customHeight="false" outlineLevel="0" collapsed="false">
      <c r="B26" s="44" t="n">
        <v>2002</v>
      </c>
      <c r="C26" s="64" t="n">
        <v>7071.828102</v>
      </c>
      <c r="D26" s="46" t="n">
        <f aca="false">$D$2*C26/1000</f>
        <v>7.99116575526</v>
      </c>
      <c r="E26" s="63" t="n">
        <v>2002</v>
      </c>
      <c r="F26" s="46" t="n">
        <f aca="false">D26/F$2</f>
        <v>37.5172101185915</v>
      </c>
      <c r="G26" s="69" t="n">
        <v>25</v>
      </c>
      <c r="H26" s="46" t="n">
        <f aca="false">H25+G26/10</f>
        <v>40.8</v>
      </c>
      <c r="I26" s="46" t="n">
        <f aca="false">I25+G25*K$1/10</f>
        <v>34</v>
      </c>
      <c r="J26" s="46" t="n">
        <v>33.7256789779313</v>
      </c>
      <c r="K26" s="65" t="n">
        <f aca="false">$K$2+I26</f>
        <v>373</v>
      </c>
      <c r="L26" s="65" t="n">
        <v>372.725678977931</v>
      </c>
      <c r="M26" s="45" t="n">
        <v>373.46</v>
      </c>
    </row>
    <row r="27" customFormat="false" ht="14.4" hidden="false" customHeight="false" outlineLevel="0" collapsed="false">
      <c r="B27" s="44" t="n">
        <v>2003</v>
      </c>
      <c r="C27" s="64" t="n">
        <v>7417.078465</v>
      </c>
      <c r="D27" s="46" t="n">
        <f aca="false">$D$2*C27/1000</f>
        <v>8.38129866545</v>
      </c>
      <c r="E27" s="63" t="n">
        <v>2003</v>
      </c>
      <c r="F27" s="46" t="n">
        <f aca="false">D27/F$2</f>
        <v>39.3488200255868</v>
      </c>
      <c r="G27" s="69" t="n">
        <v>32</v>
      </c>
      <c r="H27" s="46" t="n">
        <f aca="false">H26+G27/10</f>
        <v>44</v>
      </c>
      <c r="I27" s="46" t="n">
        <f aca="false">I26+G26*K$1/10</f>
        <v>36.125</v>
      </c>
      <c r="J27" s="46" t="n">
        <v>35.5265050636237</v>
      </c>
      <c r="K27" s="65" t="n">
        <f aca="false">$K$2+I27</f>
        <v>375.125</v>
      </c>
      <c r="L27" s="65" t="n">
        <v>374.526505063624</v>
      </c>
      <c r="M27" s="45" t="n">
        <v>376.21</v>
      </c>
    </row>
    <row r="28" customFormat="false" ht="14.4" hidden="false" customHeight="false" outlineLevel="0" collapsed="false">
      <c r="B28" s="44" t="n">
        <v>2004</v>
      </c>
      <c r="C28" s="64" t="n">
        <v>7770.317186</v>
      </c>
      <c r="D28" s="46" t="n">
        <f aca="false">$D$2*C28/1000</f>
        <v>8.78045842018</v>
      </c>
      <c r="E28" s="63" t="n">
        <v>2004</v>
      </c>
      <c r="F28" s="46" t="n">
        <f aca="false">D28/F$2</f>
        <v>41.2228094844131</v>
      </c>
      <c r="G28" s="69" t="n">
        <v>25</v>
      </c>
      <c r="H28" s="46" t="n">
        <f aca="false">H27+G28/10</f>
        <v>46.5</v>
      </c>
      <c r="I28" s="46" t="n">
        <f aca="false">I27+G27*K$1/10</f>
        <v>38.845</v>
      </c>
      <c r="J28" s="46" t="n">
        <v>37.4152484248518</v>
      </c>
      <c r="K28" s="65" t="n">
        <f aca="false">$K$2+I28</f>
        <v>377.845</v>
      </c>
      <c r="L28" s="65" t="n">
        <v>376.415248424852</v>
      </c>
      <c r="M28" s="45" t="n">
        <v>377.57</v>
      </c>
    </row>
    <row r="29" customFormat="false" ht="14.4" hidden="false" customHeight="false" outlineLevel="0" collapsed="false">
      <c r="B29" s="44" t="n">
        <v>2005</v>
      </c>
      <c r="C29" s="64" t="n">
        <v>8026.986778</v>
      </c>
      <c r="D29" s="46" t="n">
        <f aca="false">$D$2*C29/1000</f>
        <v>9.07049505914</v>
      </c>
      <c r="E29" s="63" t="n">
        <v>2005</v>
      </c>
      <c r="F29" s="46" t="n">
        <f aca="false">D29/F$2</f>
        <v>42.5844838457277</v>
      </c>
      <c r="G29" s="69" t="n">
        <v>24</v>
      </c>
      <c r="H29" s="46" t="n">
        <f aca="false">H28+G29/10</f>
        <v>48.9</v>
      </c>
      <c r="I29" s="46" t="n">
        <f aca="false">I28+G28*K$1/10</f>
        <v>40.97</v>
      </c>
      <c r="J29" s="46" t="n">
        <v>39.3939432801037</v>
      </c>
      <c r="K29" s="65" t="n">
        <f aca="false">$K$2+I29</f>
        <v>379.97</v>
      </c>
      <c r="L29" s="65" t="n">
        <v>378.393943280104</v>
      </c>
      <c r="M29" s="45" t="n">
        <v>380.07</v>
      </c>
    </row>
    <row r="30" customFormat="false" ht="14.4" hidden="false" customHeight="false" outlineLevel="0" collapsed="false">
      <c r="B30" s="44" t="n">
        <v>2006</v>
      </c>
      <c r="C30" s="64" t="n">
        <v>8289.995497</v>
      </c>
      <c r="D30" s="46" t="n">
        <f aca="false">$D$2*C30/1000</f>
        <v>9.36769491161</v>
      </c>
      <c r="E30" s="63" t="n">
        <v>2006</v>
      </c>
      <c r="F30" s="46" t="n">
        <f aca="false">D30/F$2</f>
        <v>43.9797883174178</v>
      </c>
      <c r="G30" s="69" t="n">
        <v>25</v>
      </c>
      <c r="H30" s="46" t="n">
        <f aca="false">H29+G30/10</f>
        <v>51.4</v>
      </c>
      <c r="I30" s="46" t="n">
        <f aca="false">I29+G29*K$1/10</f>
        <v>43.01</v>
      </c>
      <c r="J30" s="46" t="n">
        <v>41.4379985046986</v>
      </c>
      <c r="K30" s="65" t="n">
        <f aca="false">$K$2+I30</f>
        <v>382.01</v>
      </c>
      <c r="L30" s="65" t="n">
        <v>380.437998504699</v>
      </c>
      <c r="M30" s="45" t="n">
        <v>381.93</v>
      </c>
    </row>
    <row r="31" customFormat="false" ht="14.4" hidden="false" customHeight="false" outlineLevel="0" collapsed="false">
      <c r="B31" s="44" t="n">
        <v>2007</v>
      </c>
      <c r="C31" s="64" t="n">
        <v>8540.898166</v>
      </c>
      <c r="D31" s="46" t="n">
        <f aca="false">$D$2*C31/1000</f>
        <v>9.65121492758</v>
      </c>
      <c r="E31" s="63" t="n">
        <v>2007</v>
      </c>
      <c r="F31" s="46" t="n">
        <f aca="false">D31/F$2</f>
        <v>45.3108682046009</v>
      </c>
      <c r="G31" s="69" t="n">
        <v>22</v>
      </c>
      <c r="H31" s="46" t="n">
        <f aca="false">H30+G31/10</f>
        <v>53.6</v>
      </c>
      <c r="I31" s="46" t="n">
        <f aca="false">I30+G30*K$1/10</f>
        <v>45.135</v>
      </c>
      <c r="J31" s="46" t="n">
        <v>43.5490283439346</v>
      </c>
      <c r="K31" s="65" t="n">
        <f aca="false">$K$2+I31</f>
        <v>384.135</v>
      </c>
      <c r="L31" s="65" t="n">
        <v>382.549028343935</v>
      </c>
      <c r="M31" s="45" t="n">
        <v>384.06</v>
      </c>
    </row>
    <row r="32" customFormat="false" ht="14.4" hidden="false" customHeight="false" outlineLevel="0" collapsed="false">
      <c r="B32" s="44" t="n">
        <v>2008</v>
      </c>
      <c r="C32" s="64" t="n">
        <v>8718.892344</v>
      </c>
      <c r="D32" s="46" t="n">
        <f aca="false">$D$2*C32/1000</f>
        <v>9.85234834872</v>
      </c>
      <c r="E32" s="63" t="n">
        <v>2008</v>
      </c>
      <c r="F32" s="46" t="n">
        <f aca="false">D32/F$2</f>
        <v>46.2551565667606</v>
      </c>
      <c r="G32" s="69" t="n">
        <v>26</v>
      </c>
      <c r="H32" s="46" t="n">
        <f aca="false">H31+G32/10</f>
        <v>56.2</v>
      </c>
      <c r="I32" s="46" t="n">
        <f aca="false">I31+G31*K$1/10</f>
        <v>47.005</v>
      </c>
      <c r="J32" s="46" t="n">
        <v>45.7239500177555</v>
      </c>
      <c r="K32" s="65" t="n">
        <f aca="false">$K$2+I32</f>
        <v>386.005</v>
      </c>
      <c r="L32" s="65" t="n">
        <v>384.723950017755</v>
      </c>
      <c r="M32" s="45" t="n">
        <v>385.68</v>
      </c>
    </row>
    <row r="33" customFormat="false" ht="14.4" hidden="false" customHeight="false" outlineLevel="0" collapsed="false">
      <c r="B33" s="44" t="n">
        <v>2009</v>
      </c>
      <c r="C33" s="64" t="n">
        <v>8587.387305</v>
      </c>
      <c r="D33" s="46" t="n">
        <f aca="false">$D$2*C33/1000</f>
        <v>9.70374765465</v>
      </c>
      <c r="E33" s="63" t="n">
        <v>2009</v>
      </c>
      <c r="F33" s="46" t="n">
        <f aca="false">D33/F$2</f>
        <v>45.5575007260563</v>
      </c>
      <c r="G33" s="69" t="n">
        <v>25</v>
      </c>
      <c r="H33" s="46" t="n">
        <f aca="false">H32+G33/10</f>
        <v>58.7</v>
      </c>
      <c r="I33" s="46" t="n">
        <f aca="false">I32+G32*K$1/10</f>
        <v>49.215</v>
      </c>
      <c r="J33" s="46" t="n">
        <v>47.94419753296</v>
      </c>
      <c r="K33" s="65" t="n">
        <f aca="false">$K$2+I33</f>
        <v>388.215</v>
      </c>
      <c r="L33" s="65" t="n">
        <v>386.94419753296</v>
      </c>
      <c r="M33" s="45" t="n">
        <v>387.46</v>
      </c>
    </row>
    <row r="34" customFormat="false" ht="14.4" hidden="false" customHeight="false" outlineLevel="0" collapsed="false">
      <c r="B34" s="60" t="n">
        <v>2010</v>
      </c>
      <c r="C34" s="61" t="n">
        <v>9042.551134</v>
      </c>
      <c r="D34" s="62" t="n">
        <f aca="false">$D$2*C34/1000</f>
        <v>10.21808278142</v>
      </c>
      <c r="E34" s="63" t="n">
        <v>2010</v>
      </c>
      <c r="F34" s="62" t="n">
        <f aca="false">D34/F$2</f>
        <v>47.9722196310798</v>
      </c>
      <c r="G34" s="69" t="n">
        <v>24</v>
      </c>
      <c r="H34" s="46" t="n">
        <f aca="false">H33+G34/10</f>
        <v>61.1</v>
      </c>
      <c r="I34" s="46" t="n">
        <f aca="false">I33+G33*K$1/10</f>
        <v>51.34</v>
      </c>
      <c r="J34" s="46" t="n">
        <v>50.1309575678107</v>
      </c>
      <c r="K34" s="65" t="n">
        <f aca="false">$K$2+I34</f>
        <v>390.34</v>
      </c>
      <c r="L34" s="65" t="n">
        <v>389.130957567811</v>
      </c>
      <c r="M34" s="45" t="n">
        <v>390.1</v>
      </c>
    </row>
    <row r="35" customFormat="false" ht="14.4" hidden="false" customHeight="false" outlineLevel="0" collapsed="false">
      <c r="B35" s="44" t="n">
        <v>2011</v>
      </c>
      <c r="C35" s="64" t="n">
        <v>9336.679687</v>
      </c>
      <c r="D35" s="46" t="n">
        <f aca="false">$D$2*C35/1000</f>
        <v>10.55044804631</v>
      </c>
      <c r="E35" s="63" t="n">
        <v>2011</v>
      </c>
      <c r="F35" s="46" t="n">
        <f aca="false">D35/F$2</f>
        <v>49.5326199357277</v>
      </c>
      <c r="G35" s="69" t="n">
        <v>22</v>
      </c>
      <c r="H35" s="46" t="n">
        <f aca="false">H34+G35/10</f>
        <v>63.3</v>
      </c>
      <c r="I35" s="46" t="n">
        <f aca="false">I34+G34*K$1/10</f>
        <v>53.38</v>
      </c>
      <c r="J35" s="46" t="n">
        <v>52.4336241101025</v>
      </c>
      <c r="K35" s="65" t="n">
        <f aca="false">$K$2+I35</f>
        <v>392.38</v>
      </c>
      <c r="L35" s="65" t="n">
        <v>391.433624110103</v>
      </c>
      <c r="M35" s="45" t="n">
        <v>391.64</v>
      </c>
    </row>
    <row r="36" customFormat="false" ht="14.4" hidden="false" customHeight="false" outlineLevel="0" collapsed="false">
      <c r="B36" s="44" t="n">
        <v>2012</v>
      </c>
      <c r="C36" s="64" t="n">
        <v>9486.899797</v>
      </c>
      <c r="D36" s="46" t="n">
        <f aca="false">$D$2*C36/1000</f>
        <v>10.72019677061</v>
      </c>
      <c r="E36" s="63" t="n">
        <v>2012</v>
      </c>
      <c r="F36" s="46" t="n">
        <f aca="false">D36/F$2</f>
        <v>50.3295623033333</v>
      </c>
      <c r="G36" s="69" t="n">
        <v>23</v>
      </c>
      <c r="H36" s="46" t="n">
        <f aca="false">H35+G36/10</f>
        <v>65.6</v>
      </c>
      <c r="I36" s="46" t="n">
        <f aca="false">I35+G35*K$1/10</f>
        <v>55.25</v>
      </c>
      <c r="J36" s="46" t="n">
        <v>54.8111898670175</v>
      </c>
      <c r="K36" s="65" t="n">
        <f aca="false">$K$2+I36</f>
        <v>394.25</v>
      </c>
      <c r="L36" s="65" t="n">
        <v>393.811189867017</v>
      </c>
      <c r="M36" s="45" t="n">
        <v>393.63</v>
      </c>
    </row>
    <row r="37" customFormat="false" ht="14.4" hidden="false" customHeight="false" outlineLevel="0" collapsed="false">
      <c r="B37" s="44" t="n">
        <v>2013</v>
      </c>
      <c r="C37" s="64" t="n">
        <v>9548.92158</v>
      </c>
      <c r="D37" s="46" t="n">
        <f aca="false">$D$2*C37/1000</f>
        <v>10.7902813854</v>
      </c>
      <c r="E37" s="63" t="n">
        <v>2013</v>
      </c>
      <c r="F37" s="46" t="n">
        <f aca="false">D37/F$2</f>
        <v>50.6585980535211</v>
      </c>
      <c r="G37" s="69" t="n">
        <v>24</v>
      </c>
      <c r="H37" s="46" t="n">
        <f aca="false">H36+G37/10</f>
        <v>68</v>
      </c>
      <c r="I37" s="46" t="n">
        <f aca="false">I36+G36*K$1/10</f>
        <v>57.205</v>
      </c>
      <c r="J37" s="46" t="n">
        <v>57.2270088575775</v>
      </c>
      <c r="K37" s="65" t="n">
        <f aca="false">$K$2+I37</f>
        <v>396.205</v>
      </c>
      <c r="L37" s="65" t="n">
        <v>396.227008857577</v>
      </c>
      <c r="M37" s="45" t="n">
        <v>396.48</v>
      </c>
    </row>
    <row r="38" customFormat="false" ht="14.4" hidden="false" customHeight="false" outlineLevel="0" collapsed="false">
      <c r="B38" s="44" t="n">
        <v>2014</v>
      </c>
      <c r="C38" s="64" t="n">
        <v>9619.234884</v>
      </c>
      <c r="D38" s="46" t="n">
        <f aca="false">$D$2*C38/1000</f>
        <v>10.86973541892</v>
      </c>
      <c r="E38" s="63" t="n">
        <v>2014</v>
      </c>
      <c r="F38" s="46" t="n">
        <f aca="false">D38/F$2</f>
        <v>51.0316216850704</v>
      </c>
      <c r="G38" s="69" t="n">
        <v>28</v>
      </c>
      <c r="H38" s="46" t="n">
        <f aca="false">H37+G38/10</f>
        <v>70.8</v>
      </c>
      <c r="I38" s="46" t="n">
        <f aca="false">I37+G37*K$1/10</f>
        <v>59.245</v>
      </c>
      <c r="J38" s="46" t="n">
        <v>59.6586215641465</v>
      </c>
      <c r="K38" s="65" t="n">
        <f aca="false">$K$2+I38</f>
        <v>398.245</v>
      </c>
      <c r="L38" s="65" t="n">
        <v>398.658621564146</v>
      </c>
      <c r="M38" s="45" t="n">
        <v>399.1</v>
      </c>
    </row>
    <row r="39" customFormat="false" ht="14.4" hidden="false" customHeight="false" outlineLevel="0" collapsed="false">
      <c r="B39" s="44" t="n">
        <v>2015</v>
      </c>
      <c r="C39" s="64" t="n">
        <v>9609.56511</v>
      </c>
      <c r="D39" s="46" t="n">
        <f aca="false">$D$2*C39/1000</f>
        <v>10.8588085743</v>
      </c>
      <c r="E39" s="63" t="n">
        <v>2015</v>
      </c>
      <c r="F39" s="46" t="n">
        <f aca="false">D39/F$2</f>
        <v>50.9803219450704</v>
      </c>
      <c r="G39" s="69" t="n">
        <v>32</v>
      </c>
      <c r="H39" s="46" t="n">
        <f aca="false">H38+G39/10</f>
        <v>74</v>
      </c>
      <c r="I39" s="46" t="n">
        <f aca="false">I38+G38*K$1/10</f>
        <v>61.625</v>
      </c>
      <c r="J39" s="46" t="n">
        <v>62.1081394050299</v>
      </c>
      <c r="K39" s="65" t="n">
        <f aca="false">$K$2+I39</f>
        <v>400.625</v>
      </c>
      <c r="L39" s="65" t="n">
        <v>401.10813940503</v>
      </c>
      <c r="M39" s="45" t="n">
        <v>400.65</v>
      </c>
    </row>
    <row r="40" customFormat="false" ht="14.4" hidden="false" customHeight="false" outlineLevel="0" collapsed="false">
      <c r="B40" s="44" t="n">
        <v>2016</v>
      </c>
      <c r="C40" s="64" t="n">
        <v>9612.557975</v>
      </c>
      <c r="D40" s="46" t="n">
        <f aca="false">$D$2*C40/1000</f>
        <v>10.86219051175</v>
      </c>
      <c r="E40" s="63" t="n">
        <v>2016</v>
      </c>
      <c r="F40" s="46" t="n">
        <f aca="false">D40/F$2</f>
        <v>50.9961995856808</v>
      </c>
      <c r="G40" s="69" t="n">
        <v>37</v>
      </c>
      <c r="H40" s="46" t="n">
        <f aca="false">H39+G40/10</f>
        <v>77.7</v>
      </c>
      <c r="I40" s="46" t="n">
        <f aca="false">I39+G39*K$1/10</f>
        <v>64.345</v>
      </c>
      <c r="J40" s="46" t="n">
        <v>64.5551948583932</v>
      </c>
      <c r="K40" s="65" t="n">
        <f aca="false">$K$2+I40</f>
        <v>403.345</v>
      </c>
      <c r="L40" s="65" t="n">
        <v>403.555194858393</v>
      </c>
      <c r="M40" s="45" t="n">
        <v>404.59</v>
      </c>
    </row>
    <row r="41" customFormat="false" ht="13.8" hidden="false" customHeight="false" outlineLevel="0" collapsed="false">
      <c r="B41" s="44" t="n">
        <v>2017</v>
      </c>
      <c r="C41" s="64" t="n">
        <v>9742.4533</v>
      </c>
      <c r="D41" s="46" t="n">
        <f aca="false">$D$2*C41/1000</f>
        <v>11.008972229</v>
      </c>
      <c r="E41" s="63" t="n">
        <v>2017</v>
      </c>
      <c r="F41" s="46" t="n">
        <f aca="false">D41/F$2</f>
        <v>51.685315629108</v>
      </c>
      <c r="G41" s="69" t="n">
        <v>29</v>
      </c>
      <c r="H41" s="46" t="n">
        <f aca="false">H40+G41/10</f>
        <v>80.6</v>
      </c>
      <c r="I41" s="46" t="n">
        <f aca="false">I40+G40*K$1/10</f>
        <v>67.49</v>
      </c>
      <c r="J41" s="46" t="n">
        <v>67.0030124385059</v>
      </c>
      <c r="K41" s="65" t="n">
        <f aca="false">$K$2+I41</f>
        <v>406.49</v>
      </c>
      <c r="L41" s="65" t="n">
        <v>406.003012438506</v>
      </c>
      <c r="M41" s="45" t="n">
        <v>406.68</v>
      </c>
    </row>
    <row r="42" customFormat="false" ht="13.8" hidden="false" customHeight="false" outlineLevel="0" collapsed="false">
      <c r="B42" s="44" t="n">
        <v>2018</v>
      </c>
      <c r="C42" s="64" t="n">
        <v>9939.877649</v>
      </c>
      <c r="D42" s="46" t="n">
        <f aca="false">$D$2*C42/1000</f>
        <v>11.23206174337</v>
      </c>
      <c r="E42" s="63" t="n">
        <v>2018</v>
      </c>
      <c r="F42" s="46" t="n">
        <f aca="false">D42/F$2</f>
        <v>52.7326842411737</v>
      </c>
      <c r="G42" s="69" t="n">
        <v>30</v>
      </c>
      <c r="H42" s="46" t="n">
        <f aca="false">H41+G42/10</f>
        <v>83.6</v>
      </c>
      <c r="I42" s="46" t="n">
        <f aca="false">I41+G41*K$1/10</f>
        <v>69.955</v>
      </c>
      <c r="J42" s="46" t="n">
        <v>69.4839075887031</v>
      </c>
      <c r="K42" s="65" t="n">
        <f aca="false">$K$2+I42</f>
        <v>408.955</v>
      </c>
      <c r="L42" s="65" t="n">
        <v>408.483907588703</v>
      </c>
      <c r="M42" s="45" t="n">
        <v>408.59</v>
      </c>
    </row>
    <row r="43" customFormat="false" ht="13.8" hidden="false" customHeight="false" outlineLevel="0" collapsed="false">
      <c r="B43" s="44" t="n">
        <v>2019</v>
      </c>
      <c r="C43" s="64" t="n">
        <v>9945.622216</v>
      </c>
      <c r="D43" s="46" t="n">
        <f aca="false">$D$2*C43/1000</f>
        <v>11.23855310408</v>
      </c>
      <c r="E43" s="63" t="n">
        <v>2019</v>
      </c>
      <c r="F43" s="46" t="n">
        <f aca="false">D43/F$2</f>
        <v>52.7631601130516</v>
      </c>
      <c r="G43" s="69" t="n">
        <v>32</v>
      </c>
      <c r="H43" s="46" t="n">
        <f aca="false">H42+G43/10</f>
        <v>86.8</v>
      </c>
      <c r="I43" s="46" t="n">
        <f aca="false">I42+G42*K$1/10</f>
        <v>72.505</v>
      </c>
      <c r="J43" s="46" t="n">
        <v>72.0150764322794</v>
      </c>
      <c r="K43" s="65" t="n">
        <f aca="false">$K$2+I43</f>
        <v>411.505</v>
      </c>
      <c r="L43" s="65" t="n">
        <v>411.015076432279</v>
      </c>
      <c r="M43" s="45" t="n">
        <v>411.75</v>
      </c>
    </row>
    <row r="44" customFormat="false" ht="12.8" hidden="false" customHeight="false" outlineLevel="0" collapsed="false">
      <c r="B44" s="44" t="n">
        <v>2020</v>
      </c>
      <c r="C44" s="44" t="n">
        <v>9500</v>
      </c>
      <c r="D44" s="46" t="n">
        <f aca="false">$D$2*C44/1000</f>
        <v>10.735</v>
      </c>
      <c r="E44" s="63" t="n">
        <v>2020</v>
      </c>
      <c r="F44" s="46" t="n">
        <f aca="false">D44/F$2</f>
        <v>50.3990610328638</v>
      </c>
      <c r="G44" s="69" t="n">
        <v>30</v>
      </c>
      <c r="H44" s="46" t="n">
        <f aca="false">H43+G44/10</f>
        <v>89.8</v>
      </c>
      <c r="I44" s="46" t="n">
        <f aca="false">I43+G43*K$1/10</f>
        <v>75.225</v>
      </c>
      <c r="J44" s="46" t="n">
        <v>74.5477081177059</v>
      </c>
      <c r="K44" s="65" t="n">
        <f aca="false">$K$2+I44</f>
        <v>414.225</v>
      </c>
      <c r="L44" s="65" t="n">
        <v>413.547708117706</v>
      </c>
      <c r="M44" s="45" t="n">
        <v>414.21</v>
      </c>
    </row>
    <row r="45" customFormat="false" ht="12.8" hidden="false" customHeight="false" outlineLevel="0" collapsed="false">
      <c r="G45" s="46"/>
    </row>
    <row r="46" customFormat="false" ht="12.8" hidden="false" customHeight="false" outlineLevel="0" collapsed="false">
      <c r="G46" s="46"/>
    </row>
    <row r="47" customFormat="false" ht="12.8" hidden="false" customHeight="false" outlineLevel="0" collapsed="false">
      <c r="G47" s="46"/>
    </row>
    <row r="48" customFormat="false" ht="12.8" hidden="false" customHeight="false" outlineLevel="0" collapsed="false">
      <c r="G48" s="46"/>
    </row>
    <row r="49" customFormat="false" ht="12.8" hidden="false" customHeight="false" outlineLevel="0" collapsed="false">
      <c r="G49" s="46"/>
    </row>
    <row r="50" customFormat="false" ht="12.8" hidden="false" customHeight="false" outlineLevel="0" collapsed="false">
      <c r="G50" s="46"/>
    </row>
    <row r="51" customFormat="false" ht="12.8" hidden="false" customHeight="false" outlineLevel="0" collapsed="false">
      <c r="G51" s="46"/>
    </row>
    <row r="52" customFormat="false" ht="12.8" hidden="false" customHeight="false" outlineLevel="0" collapsed="false">
      <c r="G52" s="46"/>
    </row>
    <row r="53" customFormat="false" ht="12.8" hidden="false" customHeight="false" outlineLevel="0" collapsed="false">
      <c r="G53" s="46"/>
    </row>
    <row r="54" customFormat="false" ht="12.8" hidden="false" customHeight="false" outlineLevel="0" collapsed="false">
      <c r="G54" s="46"/>
    </row>
    <row r="55" customFormat="false" ht="12.8" hidden="false" customHeight="false" outlineLevel="0" collapsed="false">
      <c r="G55" s="46"/>
    </row>
    <row r="56" customFormat="false" ht="12.8" hidden="false" customHeight="false" outlineLevel="0" collapsed="false">
      <c r="G56" s="46"/>
    </row>
    <row r="57" customFormat="false" ht="12.8" hidden="false" customHeight="false" outlineLevel="0" collapsed="false">
      <c r="G57" s="46"/>
    </row>
    <row r="58" customFormat="false" ht="12.8" hidden="false" customHeight="false" outlineLevel="0" collapsed="false">
      <c r="G58" s="46"/>
    </row>
    <row r="59" customFormat="false" ht="12.8" hidden="false" customHeight="false" outlineLevel="0" collapsed="false">
      <c r="G59" s="46"/>
    </row>
    <row r="60" customFormat="false" ht="12.8" hidden="false" customHeight="false" outlineLevel="0" collapsed="false">
      <c r="G60" s="46"/>
    </row>
    <row r="61" customFormat="false" ht="12.8" hidden="false" customHeight="false" outlineLevel="0" collapsed="false">
      <c r="G61" s="46"/>
    </row>
    <row r="62" customFormat="false" ht="12.8" hidden="false" customHeight="false" outlineLevel="0" collapsed="false">
      <c r="G62" s="46"/>
    </row>
    <row r="63" customFormat="false" ht="12.8" hidden="false" customHeight="false" outlineLevel="0" collapsed="false">
      <c r="G63" s="46"/>
    </row>
    <row r="64" customFormat="false" ht="12.8" hidden="false" customHeight="false" outlineLevel="0" collapsed="false">
      <c r="G64" s="46"/>
    </row>
    <row r="65" customFormat="false" ht="12.8" hidden="false" customHeight="false" outlineLevel="0" collapsed="false">
      <c r="G65" s="46"/>
    </row>
    <row r="66" customFormat="false" ht="12.8" hidden="false" customHeight="false" outlineLevel="0" collapsed="false">
      <c r="G66" s="46"/>
    </row>
    <row r="67" customFormat="false" ht="12.8" hidden="false" customHeight="false" outlineLevel="0" collapsed="false">
      <c r="G67" s="46"/>
    </row>
    <row r="68" customFormat="false" ht="12.8" hidden="false" customHeight="false" outlineLevel="0" collapsed="false">
      <c r="G68" s="46"/>
    </row>
    <row r="69" customFormat="false" ht="12.8" hidden="false" customHeight="false" outlineLevel="0" collapsed="false">
      <c r="G69" s="46"/>
    </row>
    <row r="70" customFormat="false" ht="12.8" hidden="false" customHeight="false" outlineLevel="0" collapsed="false">
      <c r="G70" s="46"/>
    </row>
    <row r="71" customFormat="false" ht="12.8" hidden="false" customHeight="false" outlineLevel="0" collapsed="false">
      <c r="G71" s="46"/>
    </row>
    <row r="72" customFormat="false" ht="12.8" hidden="false" customHeight="false" outlineLevel="0" collapsed="false">
      <c r="G72" s="46"/>
    </row>
    <row r="73" customFormat="false" ht="12.8" hidden="false" customHeight="false" outlineLevel="0" collapsed="false">
      <c r="G73" s="46"/>
    </row>
    <row r="74" customFormat="false" ht="12.8" hidden="false" customHeight="false" outlineLevel="0" collapsed="false">
      <c r="G74" s="46"/>
    </row>
    <row r="75" customFormat="false" ht="12.8" hidden="false" customHeight="false" outlineLevel="0" collapsed="false">
      <c r="G75" s="46"/>
    </row>
    <row r="76" customFormat="false" ht="12.8" hidden="false" customHeight="false" outlineLevel="0" collapsed="false">
      <c r="G76" s="46"/>
    </row>
    <row r="77" customFormat="false" ht="12.8" hidden="false" customHeight="false" outlineLevel="0" collapsed="false">
      <c r="G77" s="46"/>
    </row>
    <row r="78" customFormat="false" ht="12.8" hidden="false" customHeight="false" outlineLevel="0" collapsed="false">
      <c r="G78" s="46"/>
    </row>
    <row r="79" customFormat="false" ht="12.8" hidden="false" customHeight="false" outlineLevel="0" collapsed="false">
      <c r="G79" s="46"/>
    </row>
    <row r="80" customFormat="false" ht="12.8" hidden="false" customHeight="false" outlineLevel="0" collapsed="false">
      <c r="G80" s="46"/>
    </row>
    <row r="81" customFormat="false" ht="12.8" hidden="false" customHeight="false" outlineLevel="0" collapsed="false">
      <c r="G81" s="46"/>
    </row>
    <row r="82" customFormat="false" ht="12.8" hidden="false" customHeight="false" outlineLevel="0" collapsed="false">
      <c r="G82" s="46"/>
    </row>
    <row r="83" customFormat="false" ht="12.8" hidden="false" customHeight="false" outlineLevel="0" collapsed="false">
      <c r="G83" s="46"/>
    </row>
    <row r="84" customFormat="false" ht="12.8" hidden="false" customHeight="false" outlineLevel="0" collapsed="false">
      <c r="G84" s="46"/>
    </row>
    <row r="85" customFormat="false" ht="12.8" hidden="false" customHeight="false" outlineLevel="0" collapsed="false">
      <c r="G85" s="46"/>
    </row>
    <row r="86" customFormat="false" ht="12.8" hidden="false" customHeight="false" outlineLevel="0" collapsed="false">
      <c r="G86" s="46"/>
    </row>
    <row r="87" customFormat="false" ht="12.8" hidden="false" customHeight="false" outlineLevel="0" collapsed="false">
      <c r="G87" s="46"/>
    </row>
    <row r="88" customFormat="false" ht="12.8" hidden="false" customHeight="false" outlineLevel="0" collapsed="false">
      <c r="G88" s="46"/>
    </row>
    <row r="89" customFormat="false" ht="12.8" hidden="false" customHeight="false" outlineLevel="0" collapsed="false">
      <c r="G89" s="46"/>
    </row>
    <row r="90" customFormat="false" ht="12.8" hidden="false" customHeight="false" outlineLevel="0" collapsed="false">
      <c r="G90" s="46"/>
    </row>
    <row r="91" customFormat="false" ht="12.8" hidden="false" customHeight="false" outlineLevel="0" collapsed="false">
      <c r="G91" s="46"/>
    </row>
    <row r="92" customFormat="false" ht="12.8" hidden="false" customHeight="false" outlineLevel="0" collapsed="false">
      <c r="G92" s="46"/>
    </row>
    <row r="93" customFormat="false" ht="12.8" hidden="false" customHeight="false" outlineLevel="0" collapsed="false">
      <c r="G93" s="46"/>
    </row>
    <row r="94" customFormat="false" ht="12.8" hidden="false" customHeight="false" outlineLevel="0" collapsed="false">
      <c r="G94" s="46"/>
    </row>
    <row r="95" customFormat="false" ht="12.8" hidden="false" customHeight="false" outlineLevel="0" collapsed="false">
      <c r="G95" s="46"/>
    </row>
    <row r="96" customFormat="false" ht="12.8" hidden="false" customHeight="false" outlineLevel="0" collapsed="false">
      <c r="G96" s="46"/>
    </row>
    <row r="97" customFormat="false" ht="12.8" hidden="false" customHeight="false" outlineLevel="0" collapsed="false">
      <c r="G97" s="46"/>
    </row>
    <row r="98" customFormat="false" ht="12.8" hidden="false" customHeight="false" outlineLevel="0" collapsed="false">
      <c r="G98" s="46"/>
    </row>
    <row r="99" customFormat="false" ht="12.8" hidden="false" customHeight="false" outlineLevel="0" collapsed="false">
      <c r="G99" s="46"/>
    </row>
    <row r="100" customFormat="false" ht="12.8" hidden="false" customHeight="false" outlineLevel="0" collapsed="false">
      <c r="G100" s="46"/>
    </row>
    <row r="101" customFormat="false" ht="12.8" hidden="false" customHeight="false" outlineLevel="0" collapsed="false">
      <c r="G101" s="46"/>
    </row>
    <row r="102" customFormat="false" ht="12.8" hidden="false" customHeight="false" outlineLevel="0" collapsed="false">
      <c r="G102" s="46"/>
    </row>
    <row r="103" customFormat="false" ht="12.8" hidden="false" customHeight="false" outlineLevel="0" collapsed="false">
      <c r="G103" s="46"/>
    </row>
    <row r="104" customFormat="false" ht="12.8" hidden="false" customHeight="false" outlineLevel="0" collapsed="false">
      <c r="G104" s="46"/>
    </row>
    <row r="105" customFormat="false" ht="12.8" hidden="false" customHeight="false" outlineLevel="0" collapsed="false">
      <c r="G105" s="46"/>
    </row>
    <row r="106" customFormat="false" ht="12.8" hidden="false" customHeight="false" outlineLevel="0" collapsed="false">
      <c r="G106" s="46"/>
    </row>
    <row r="107" customFormat="false" ht="12.8" hidden="false" customHeight="false" outlineLevel="0" collapsed="false">
      <c r="G107" s="46"/>
    </row>
    <row r="108" customFormat="false" ht="12.8" hidden="false" customHeight="false" outlineLevel="0" collapsed="false">
      <c r="G108" s="46"/>
    </row>
    <row r="109" customFormat="false" ht="12.8" hidden="false" customHeight="false" outlineLevel="0" collapsed="false">
      <c r="G109" s="46"/>
    </row>
    <row r="110" customFormat="false" ht="12.8" hidden="false" customHeight="false" outlineLevel="0" collapsed="false">
      <c r="G110" s="46"/>
    </row>
    <row r="111" customFormat="false" ht="12.8" hidden="false" customHeight="false" outlineLevel="0" collapsed="false">
      <c r="G111" s="46"/>
    </row>
    <row r="112" customFormat="false" ht="12.8" hidden="false" customHeight="false" outlineLevel="0" collapsed="false">
      <c r="G112" s="46"/>
    </row>
    <row r="113" customFormat="false" ht="12.8" hidden="false" customHeight="false" outlineLevel="0" collapsed="false">
      <c r="G113" s="46"/>
    </row>
    <row r="114" customFormat="false" ht="12.8" hidden="false" customHeight="false" outlineLevel="0" collapsed="false">
      <c r="G114" s="46"/>
    </row>
    <row r="115" customFormat="false" ht="12.8" hidden="false" customHeight="false" outlineLevel="0" collapsed="false">
      <c r="G115" s="46"/>
    </row>
    <row r="116" customFormat="false" ht="12.8" hidden="false" customHeight="false" outlineLevel="0" collapsed="false">
      <c r="G116" s="46"/>
    </row>
    <row r="117" customFormat="false" ht="12.8" hidden="false" customHeight="false" outlineLevel="0" collapsed="false">
      <c r="G117" s="46"/>
    </row>
    <row r="118" customFormat="false" ht="12.8" hidden="false" customHeight="false" outlineLevel="0" collapsed="false">
      <c r="G118" s="46"/>
    </row>
    <row r="119" customFormat="false" ht="12.8" hidden="false" customHeight="false" outlineLevel="0" collapsed="false">
      <c r="G119" s="46"/>
    </row>
    <row r="120" customFormat="false" ht="12.8" hidden="false" customHeight="false" outlineLevel="0" collapsed="false">
      <c r="G120" s="46"/>
    </row>
    <row r="121" customFormat="false" ht="12.8" hidden="false" customHeight="false" outlineLevel="0" collapsed="false">
      <c r="G121" s="46"/>
    </row>
    <row r="122" customFormat="false" ht="12.8" hidden="false" customHeight="false" outlineLevel="0" collapsed="false">
      <c r="G122" s="46"/>
    </row>
    <row r="123" customFormat="false" ht="12.8" hidden="false" customHeight="false" outlineLevel="0" collapsed="false">
      <c r="G123" s="46"/>
    </row>
    <row r="124" customFormat="false" ht="12.8" hidden="false" customHeight="false" outlineLevel="0" collapsed="false">
      <c r="G124" s="46"/>
    </row>
    <row r="125" customFormat="false" ht="12.8" hidden="false" customHeight="false" outlineLevel="0" collapsed="false">
      <c r="G125" s="46"/>
    </row>
    <row r="126" customFormat="false" ht="12.8" hidden="false" customHeight="false" outlineLevel="0" collapsed="false">
      <c r="G126" s="46"/>
    </row>
    <row r="127" customFormat="false" ht="12.8" hidden="false" customHeight="false" outlineLevel="0" collapsed="false">
      <c r="G127" s="46"/>
    </row>
    <row r="128" customFormat="false" ht="12.8" hidden="false" customHeight="false" outlineLevel="0" collapsed="false">
      <c r="G128" s="46"/>
    </row>
    <row r="129" customFormat="false" ht="12.8" hidden="false" customHeight="false" outlineLevel="0" collapsed="false">
      <c r="G129" s="46"/>
    </row>
    <row r="130" customFormat="false" ht="12.8" hidden="false" customHeight="false" outlineLevel="0" collapsed="false">
      <c r="G130" s="46"/>
    </row>
    <row r="131" customFormat="false" ht="12.8" hidden="false" customHeight="false" outlineLevel="0" collapsed="false">
      <c r="G131" s="46"/>
    </row>
    <row r="132" customFormat="false" ht="12.8" hidden="false" customHeight="false" outlineLevel="0" collapsed="false">
      <c r="G132" s="46"/>
    </row>
    <row r="133" customFormat="false" ht="12.8" hidden="false" customHeight="false" outlineLevel="0" collapsed="false">
      <c r="G133" s="46"/>
    </row>
    <row r="134" customFormat="false" ht="12.8" hidden="false" customHeight="false" outlineLevel="0" collapsed="false">
      <c r="G134" s="46"/>
    </row>
    <row r="135" customFormat="false" ht="12.8" hidden="false" customHeight="false" outlineLevel="0" collapsed="false">
      <c r="G135" s="46"/>
    </row>
    <row r="136" customFormat="false" ht="12.8" hidden="false" customHeight="false" outlineLevel="0" collapsed="false">
      <c r="G136" s="46"/>
    </row>
    <row r="137" customFormat="false" ht="12.8" hidden="false" customHeight="false" outlineLevel="0" collapsed="false">
      <c r="G137" s="46"/>
    </row>
    <row r="138" customFormat="false" ht="12.8" hidden="false" customHeight="false" outlineLevel="0" collapsed="false">
      <c r="G138" s="46"/>
    </row>
    <row r="139" customFormat="false" ht="12.8" hidden="false" customHeight="false" outlineLevel="0" collapsed="false">
      <c r="G139" s="46"/>
    </row>
    <row r="140" customFormat="false" ht="12.8" hidden="false" customHeight="false" outlineLevel="0" collapsed="false">
      <c r="G140" s="46"/>
    </row>
    <row r="141" customFormat="false" ht="12.8" hidden="false" customHeight="false" outlineLevel="0" collapsed="false">
      <c r="G141" s="46"/>
    </row>
    <row r="142" customFormat="false" ht="12.8" hidden="false" customHeight="false" outlineLevel="0" collapsed="false">
      <c r="G142" s="46"/>
    </row>
    <row r="143" customFormat="false" ht="12.8" hidden="false" customHeight="false" outlineLevel="0" collapsed="false">
      <c r="G143" s="46"/>
    </row>
    <row r="144" customFormat="false" ht="12.8" hidden="false" customHeight="false" outlineLevel="0" collapsed="false">
      <c r="G144" s="46"/>
    </row>
    <row r="145" customFormat="false" ht="12.8" hidden="false" customHeight="false" outlineLevel="0" collapsed="false">
      <c r="G145" s="46"/>
    </row>
    <row r="146" customFormat="false" ht="12.8" hidden="false" customHeight="false" outlineLevel="0" collapsed="false">
      <c r="G146" s="46"/>
    </row>
    <row r="147" customFormat="false" ht="12.8" hidden="false" customHeight="false" outlineLevel="0" collapsed="false">
      <c r="G147" s="46"/>
    </row>
    <row r="148" customFormat="false" ht="12.8" hidden="false" customHeight="false" outlineLevel="0" collapsed="false">
      <c r="G148" s="46"/>
    </row>
    <row r="149" customFormat="false" ht="12.8" hidden="false" customHeight="false" outlineLevel="0" collapsed="false">
      <c r="G149" s="46"/>
    </row>
    <row r="150" customFormat="false" ht="12.8" hidden="false" customHeight="false" outlineLevel="0" collapsed="false">
      <c r="G150" s="46"/>
    </row>
    <row r="151" customFormat="false" ht="12.8" hidden="false" customHeight="false" outlineLevel="0" collapsed="false">
      <c r="G151" s="46"/>
    </row>
    <row r="152" customFormat="false" ht="12.8" hidden="false" customHeight="false" outlineLevel="0" collapsed="false">
      <c r="G152" s="46"/>
    </row>
    <row r="153" customFormat="false" ht="12.8" hidden="false" customHeight="false" outlineLevel="0" collapsed="false">
      <c r="G153" s="46"/>
    </row>
    <row r="154" customFormat="false" ht="12.8" hidden="false" customHeight="false" outlineLevel="0" collapsed="false">
      <c r="G154" s="46"/>
    </row>
    <row r="155" customFormat="false" ht="12.8" hidden="false" customHeight="false" outlineLevel="0" collapsed="false">
      <c r="G155" s="46"/>
    </row>
    <row r="156" customFormat="false" ht="12.8" hidden="false" customHeight="false" outlineLevel="0" collapsed="false">
      <c r="G156" s="46"/>
    </row>
    <row r="157" customFormat="false" ht="12.8" hidden="false" customHeight="false" outlineLevel="0" collapsed="false">
      <c r="G157" s="46"/>
    </row>
    <row r="158" customFormat="false" ht="12.8" hidden="false" customHeight="false" outlineLevel="0" collapsed="false">
      <c r="G158" s="46"/>
    </row>
    <row r="159" customFormat="false" ht="12.8" hidden="false" customHeight="false" outlineLevel="0" collapsed="false">
      <c r="G159" s="46"/>
    </row>
    <row r="160" customFormat="false" ht="12.8" hidden="false" customHeight="false" outlineLevel="0" collapsed="false">
      <c r="G160" s="46"/>
    </row>
    <row r="161" customFormat="false" ht="12.8" hidden="false" customHeight="false" outlineLevel="0" collapsed="false">
      <c r="G161" s="46"/>
    </row>
    <row r="162" customFormat="false" ht="12.8" hidden="false" customHeight="false" outlineLevel="0" collapsed="false">
      <c r="G162" s="46"/>
    </row>
    <row r="163" customFormat="false" ht="12.8" hidden="false" customHeight="false" outlineLevel="0" collapsed="false">
      <c r="G163" s="46"/>
    </row>
    <row r="164" customFormat="false" ht="12.8" hidden="false" customHeight="false" outlineLevel="0" collapsed="false">
      <c r="G164" s="46"/>
    </row>
    <row r="165" customFormat="false" ht="12.8" hidden="false" customHeight="false" outlineLevel="0" collapsed="false">
      <c r="G165" s="46"/>
    </row>
    <row r="166" customFormat="false" ht="12.8" hidden="false" customHeight="false" outlineLevel="0" collapsed="false">
      <c r="G166" s="46"/>
    </row>
    <row r="167" customFormat="false" ht="12.8" hidden="false" customHeight="false" outlineLevel="0" collapsed="false">
      <c r="G167" s="46"/>
    </row>
    <row r="168" customFormat="false" ht="12.8" hidden="false" customHeight="false" outlineLevel="0" collapsed="false">
      <c r="G168" s="46"/>
    </row>
    <row r="169" customFormat="false" ht="12.8" hidden="false" customHeight="false" outlineLevel="0" collapsed="false">
      <c r="G169" s="46"/>
    </row>
    <row r="170" customFormat="false" ht="12.8" hidden="false" customHeight="false" outlineLevel="0" collapsed="false">
      <c r="G170" s="46"/>
    </row>
    <row r="171" customFormat="false" ht="12.8" hidden="false" customHeight="false" outlineLevel="0" collapsed="false">
      <c r="G171" s="46"/>
    </row>
    <row r="172" customFormat="false" ht="12.8" hidden="false" customHeight="false" outlineLevel="0" collapsed="false">
      <c r="G172" s="46"/>
    </row>
    <row r="173" customFormat="false" ht="12.8" hidden="false" customHeight="false" outlineLevel="0" collapsed="false">
      <c r="G173" s="46"/>
    </row>
    <row r="174" customFormat="false" ht="12.8" hidden="false" customHeight="false" outlineLevel="0" collapsed="false">
      <c r="G174" s="46"/>
    </row>
    <row r="175" customFormat="false" ht="12.8" hidden="false" customHeight="false" outlineLevel="0" collapsed="false">
      <c r="G175" s="46"/>
    </row>
    <row r="176" customFormat="false" ht="12.8" hidden="false" customHeight="false" outlineLevel="0" collapsed="false">
      <c r="G176" s="46"/>
    </row>
    <row r="177" customFormat="false" ht="12.8" hidden="false" customHeight="false" outlineLevel="0" collapsed="false">
      <c r="G177" s="46"/>
    </row>
    <row r="178" customFormat="false" ht="12.8" hidden="false" customHeight="false" outlineLevel="0" collapsed="false">
      <c r="G178" s="46"/>
    </row>
    <row r="179" customFormat="false" ht="12.8" hidden="false" customHeight="false" outlineLevel="0" collapsed="false">
      <c r="G179" s="46"/>
    </row>
    <row r="180" customFormat="false" ht="12.8" hidden="false" customHeight="false" outlineLevel="0" collapsed="false">
      <c r="G180" s="46"/>
    </row>
    <row r="181" customFormat="false" ht="12.8" hidden="false" customHeight="false" outlineLevel="0" collapsed="false">
      <c r="G181" s="46"/>
    </row>
    <row r="182" customFormat="false" ht="12.8" hidden="false" customHeight="false" outlineLevel="0" collapsed="false">
      <c r="G182" s="46"/>
    </row>
    <row r="183" customFormat="false" ht="12.8" hidden="false" customHeight="false" outlineLevel="0" collapsed="false">
      <c r="G183" s="46"/>
    </row>
    <row r="184" customFormat="false" ht="12.8" hidden="false" customHeight="false" outlineLevel="0" collapsed="false">
      <c r="G184" s="46"/>
    </row>
    <row r="185" customFormat="false" ht="12.8" hidden="false" customHeight="false" outlineLevel="0" collapsed="false">
      <c r="G185" s="46"/>
    </row>
    <row r="186" customFormat="false" ht="12.8" hidden="false" customHeight="false" outlineLevel="0" collapsed="false">
      <c r="G186" s="46"/>
    </row>
    <row r="187" customFormat="false" ht="12.8" hidden="false" customHeight="false" outlineLevel="0" collapsed="false">
      <c r="G187" s="46"/>
    </row>
    <row r="188" customFormat="false" ht="12.8" hidden="false" customHeight="false" outlineLevel="0" collapsed="false">
      <c r="G188" s="46"/>
    </row>
    <row r="189" customFormat="false" ht="12.8" hidden="false" customHeight="false" outlineLevel="0" collapsed="false">
      <c r="G189" s="46"/>
    </row>
    <row r="190" customFormat="false" ht="12.8" hidden="false" customHeight="false" outlineLevel="0" collapsed="false">
      <c r="G190" s="46"/>
    </row>
    <row r="191" customFormat="false" ht="12.8" hidden="false" customHeight="false" outlineLevel="0" collapsed="false">
      <c r="G191" s="46"/>
    </row>
    <row r="192" customFormat="false" ht="12.8" hidden="false" customHeight="false" outlineLevel="0" collapsed="false">
      <c r="G192" s="46"/>
    </row>
    <row r="193" customFormat="false" ht="12.8" hidden="false" customHeight="false" outlineLevel="0" collapsed="false">
      <c r="G193" s="46"/>
    </row>
    <row r="194" customFormat="false" ht="12.8" hidden="false" customHeight="false" outlineLevel="0" collapsed="false">
      <c r="G194" s="46"/>
    </row>
    <row r="195" customFormat="false" ht="12.8" hidden="false" customHeight="false" outlineLevel="0" collapsed="false">
      <c r="G195" s="46"/>
    </row>
    <row r="196" customFormat="false" ht="12.8" hidden="false" customHeight="false" outlineLevel="0" collapsed="false">
      <c r="G196" s="46"/>
    </row>
    <row r="197" customFormat="false" ht="12.8" hidden="false" customHeight="false" outlineLevel="0" collapsed="false">
      <c r="G197" s="46"/>
    </row>
    <row r="198" customFormat="false" ht="12.8" hidden="false" customHeight="false" outlineLevel="0" collapsed="false">
      <c r="G198" s="46"/>
    </row>
    <row r="199" customFormat="false" ht="12.8" hidden="false" customHeight="false" outlineLevel="0" collapsed="false">
      <c r="G199" s="46"/>
    </row>
    <row r="200" customFormat="false" ht="12.8" hidden="false" customHeight="false" outlineLevel="0" collapsed="false">
      <c r="G200" s="46"/>
    </row>
    <row r="201" customFormat="false" ht="12.8" hidden="false" customHeight="false" outlineLevel="0" collapsed="false">
      <c r="G201" s="46"/>
    </row>
    <row r="202" customFormat="false" ht="12.8" hidden="false" customHeight="false" outlineLevel="0" collapsed="false">
      <c r="G202" s="46"/>
    </row>
    <row r="203" customFormat="false" ht="12.8" hidden="false" customHeight="false" outlineLevel="0" collapsed="false">
      <c r="G203" s="46"/>
    </row>
    <row r="204" customFormat="false" ht="12.8" hidden="false" customHeight="false" outlineLevel="0" collapsed="false">
      <c r="G204" s="46"/>
    </row>
    <row r="205" customFormat="false" ht="12.8" hidden="false" customHeight="false" outlineLevel="0" collapsed="false">
      <c r="G205" s="46"/>
    </row>
    <row r="206" customFormat="false" ht="12.8" hidden="false" customHeight="false" outlineLevel="0" collapsed="false">
      <c r="G206" s="46"/>
    </row>
    <row r="207" customFormat="false" ht="12.8" hidden="false" customHeight="false" outlineLevel="0" collapsed="false">
      <c r="G207" s="46"/>
    </row>
    <row r="208" customFormat="false" ht="12.8" hidden="false" customHeight="false" outlineLevel="0" collapsed="false">
      <c r="G208" s="46"/>
    </row>
    <row r="209" customFormat="false" ht="12.8" hidden="false" customHeight="false" outlineLevel="0" collapsed="false">
      <c r="G209" s="46"/>
    </row>
    <row r="210" customFormat="false" ht="12.8" hidden="false" customHeight="false" outlineLevel="0" collapsed="false">
      <c r="G210" s="46"/>
    </row>
    <row r="211" customFormat="false" ht="12.8" hidden="false" customHeight="false" outlineLevel="0" collapsed="false">
      <c r="G211" s="46"/>
    </row>
    <row r="212" customFormat="false" ht="12.8" hidden="false" customHeight="false" outlineLevel="0" collapsed="false">
      <c r="G212" s="46"/>
    </row>
    <row r="213" customFormat="false" ht="12.8" hidden="false" customHeight="false" outlineLevel="0" collapsed="false">
      <c r="G213" s="46"/>
    </row>
    <row r="214" customFormat="false" ht="12.8" hidden="false" customHeight="false" outlineLevel="0" collapsed="false">
      <c r="G214" s="46"/>
    </row>
    <row r="215" customFormat="false" ht="12.8" hidden="false" customHeight="false" outlineLevel="0" collapsed="false">
      <c r="G215" s="46"/>
    </row>
    <row r="216" customFormat="false" ht="12.8" hidden="false" customHeight="false" outlineLevel="0" collapsed="false">
      <c r="G216" s="46"/>
    </row>
    <row r="217" customFormat="false" ht="12.8" hidden="false" customHeight="false" outlineLevel="0" collapsed="false">
      <c r="G217" s="46"/>
    </row>
    <row r="218" customFormat="false" ht="12.8" hidden="false" customHeight="false" outlineLevel="0" collapsed="false">
      <c r="G218" s="46"/>
    </row>
    <row r="219" customFormat="false" ht="12.8" hidden="false" customHeight="false" outlineLevel="0" collapsed="false">
      <c r="G219" s="46"/>
    </row>
    <row r="220" customFormat="false" ht="12.8" hidden="false" customHeight="false" outlineLevel="0" collapsed="false">
      <c r="G220" s="46"/>
    </row>
    <row r="221" customFormat="false" ht="12.8" hidden="false" customHeight="false" outlineLevel="0" collapsed="false">
      <c r="G221" s="46"/>
    </row>
    <row r="222" customFormat="false" ht="12.8" hidden="false" customHeight="false" outlineLevel="0" collapsed="false">
      <c r="G222" s="46"/>
    </row>
    <row r="223" customFormat="false" ht="12.8" hidden="false" customHeight="false" outlineLevel="0" collapsed="false">
      <c r="G223" s="46"/>
    </row>
    <row r="224" customFormat="false" ht="12.8" hidden="false" customHeight="false" outlineLevel="0" collapsed="false">
      <c r="G224" s="46"/>
    </row>
    <row r="225" customFormat="false" ht="12.8" hidden="false" customHeight="false" outlineLevel="0" collapsed="false">
      <c r="G225" s="46"/>
    </row>
    <row r="226" customFormat="false" ht="12.8" hidden="false" customHeight="false" outlineLevel="0" collapsed="false">
      <c r="G226" s="46"/>
    </row>
    <row r="227" customFormat="false" ht="12.8" hidden="false" customHeight="false" outlineLevel="0" collapsed="false">
      <c r="G227" s="46"/>
    </row>
    <row r="228" customFormat="false" ht="12.8" hidden="false" customHeight="false" outlineLevel="0" collapsed="false">
      <c r="G228" s="46"/>
    </row>
    <row r="229" customFormat="false" ht="12.8" hidden="false" customHeight="false" outlineLevel="0" collapsed="false">
      <c r="G229" s="46"/>
    </row>
    <row r="230" customFormat="false" ht="12.8" hidden="false" customHeight="false" outlineLevel="0" collapsed="false">
      <c r="G230" s="46"/>
    </row>
    <row r="231" customFormat="false" ht="12.8" hidden="false" customHeight="false" outlineLevel="0" collapsed="false">
      <c r="G231" s="46"/>
    </row>
    <row r="232" customFormat="false" ht="12.8" hidden="false" customHeight="false" outlineLevel="0" collapsed="false">
      <c r="G232" s="46"/>
    </row>
    <row r="233" customFormat="false" ht="12.8" hidden="false" customHeight="false" outlineLevel="0" collapsed="false">
      <c r="G233" s="46"/>
    </row>
    <row r="234" customFormat="false" ht="12.8" hidden="false" customHeight="false" outlineLevel="0" collapsed="false">
      <c r="G234" s="46"/>
    </row>
    <row r="235" customFormat="false" ht="12.8" hidden="false" customHeight="false" outlineLevel="0" collapsed="false">
      <c r="G235" s="46"/>
    </row>
    <row r="236" customFormat="false" ht="12.8" hidden="false" customHeight="false" outlineLevel="0" collapsed="false">
      <c r="G236" s="46"/>
    </row>
    <row r="237" customFormat="false" ht="12.8" hidden="false" customHeight="false" outlineLevel="0" collapsed="false">
      <c r="G237" s="46"/>
    </row>
    <row r="238" customFormat="false" ht="12.8" hidden="false" customHeight="false" outlineLevel="0" collapsed="false">
      <c r="G238" s="46"/>
    </row>
    <row r="239" customFormat="false" ht="12.8" hidden="false" customHeight="false" outlineLevel="0" collapsed="false">
      <c r="G239" s="46"/>
    </row>
    <row r="240" customFormat="false" ht="12.8" hidden="false" customHeight="false" outlineLevel="0" collapsed="false">
      <c r="G240" s="46"/>
    </row>
    <row r="241" customFormat="false" ht="12.8" hidden="false" customHeight="false" outlineLevel="0" collapsed="false">
      <c r="G241" s="46"/>
    </row>
    <row r="242" customFormat="false" ht="12.8" hidden="false" customHeight="false" outlineLevel="0" collapsed="false">
      <c r="G242" s="46"/>
    </row>
    <row r="243" customFormat="false" ht="12.8" hidden="false" customHeight="false" outlineLevel="0" collapsed="false">
      <c r="G243" s="46"/>
    </row>
    <row r="244" customFormat="false" ht="12.8" hidden="false" customHeight="false" outlineLevel="0" collapsed="false">
      <c r="G244" s="46"/>
    </row>
    <row r="245" customFormat="false" ht="12.8" hidden="false" customHeight="false" outlineLevel="0" collapsed="false">
      <c r="G245" s="46"/>
    </row>
    <row r="246" customFormat="false" ht="12.8" hidden="false" customHeight="false" outlineLevel="0" collapsed="false">
      <c r="G246" s="46"/>
    </row>
    <row r="247" customFormat="false" ht="12.8" hidden="false" customHeight="false" outlineLevel="0" collapsed="false">
      <c r="G247" s="46"/>
    </row>
    <row r="248" customFormat="false" ht="12.8" hidden="false" customHeight="false" outlineLevel="0" collapsed="false">
      <c r="G248" s="46"/>
    </row>
    <row r="249" customFormat="false" ht="12.8" hidden="false" customHeight="false" outlineLevel="0" collapsed="false">
      <c r="G249" s="46"/>
    </row>
    <row r="250" customFormat="false" ht="12.8" hidden="false" customHeight="false" outlineLevel="0" collapsed="false">
      <c r="G250" s="46"/>
    </row>
    <row r="251" customFormat="false" ht="12.8" hidden="false" customHeight="false" outlineLevel="0" collapsed="false">
      <c r="G251" s="46"/>
    </row>
    <row r="252" customFormat="false" ht="12.8" hidden="false" customHeight="false" outlineLevel="0" collapsed="false">
      <c r="G252" s="46"/>
    </row>
    <row r="253" customFormat="false" ht="12.8" hidden="false" customHeight="false" outlineLevel="0" collapsed="false">
      <c r="G253" s="46"/>
    </row>
    <row r="254" customFormat="false" ht="12.8" hidden="false" customHeight="false" outlineLevel="0" collapsed="false">
      <c r="G254" s="46"/>
    </row>
    <row r="255" customFormat="false" ht="12.8" hidden="false" customHeight="false" outlineLevel="0" collapsed="false">
      <c r="G255" s="46"/>
    </row>
    <row r="256" customFormat="false" ht="12.8" hidden="false" customHeight="false" outlineLevel="0" collapsed="false">
      <c r="G256" s="46"/>
    </row>
    <row r="257" customFormat="false" ht="12.8" hidden="false" customHeight="false" outlineLevel="0" collapsed="false">
      <c r="G257" s="46"/>
    </row>
    <row r="258" customFormat="false" ht="12.8" hidden="false" customHeight="false" outlineLevel="0" collapsed="false">
      <c r="G258" s="46"/>
    </row>
    <row r="259" customFormat="false" ht="12.8" hidden="false" customHeight="false" outlineLevel="0" collapsed="false">
      <c r="G259" s="46"/>
    </row>
    <row r="260" customFormat="false" ht="12.8" hidden="false" customHeight="false" outlineLevel="0" collapsed="false">
      <c r="G260" s="46"/>
    </row>
    <row r="261" customFormat="false" ht="12.8" hidden="false" customHeight="false" outlineLevel="0" collapsed="false">
      <c r="G261" s="46"/>
    </row>
    <row r="262" customFormat="false" ht="12.8" hidden="false" customHeight="false" outlineLevel="0" collapsed="false">
      <c r="G262" s="46"/>
    </row>
    <row r="263" customFormat="false" ht="12.8" hidden="false" customHeight="false" outlineLevel="0" collapsed="false">
      <c r="G263" s="46"/>
    </row>
    <row r="264" customFormat="false" ht="12.8" hidden="false" customHeight="false" outlineLevel="0" collapsed="false">
      <c r="G264" s="46"/>
    </row>
    <row r="265" customFormat="false" ht="12.8" hidden="false" customHeight="false" outlineLevel="0" collapsed="false">
      <c r="G265" s="46"/>
    </row>
    <row r="266" customFormat="false" ht="12.8" hidden="false" customHeight="false" outlineLevel="0" collapsed="false">
      <c r="G266" s="46"/>
    </row>
    <row r="267" customFormat="false" ht="12.8" hidden="false" customHeight="false" outlineLevel="0" collapsed="false">
      <c r="G267" s="46"/>
    </row>
    <row r="268" customFormat="false" ht="12.8" hidden="false" customHeight="false" outlineLevel="0" collapsed="false">
      <c r="G268" s="46"/>
    </row>
    <row r="269" customFormat="false" ht="12.8" hidden="false" customHeight="false" outlineLevel="0" collapsed="false">
      <c r="G269" s="46"/>
    </row>
    <row r="270" customFormat="false" ht="12.8" hidden="false" customHeight="false" outlineLevel="0" collapsed="false">
      <c r="G270" s="46"/>
    </row>
    <row r="271" customFormat="false" ht="12.8" hidden="false" customHeight="false" outlineLevel="0" collapsed="false">
      <c r="G271" s="46"/>
    </row>
    <row r="272" customFormat="false" ht="12.8" hidden="false" customHeight="false" outlineLevel="0" collapsed="false">
      <c r="G272" s="46"/>
    </row>
    <row r="273" customFormat="false" ht="12.8" hidden="false" customHeight="false" outlineLevel="0" collapsed="false">
      <c r="G273" s="46"/>
    </row>
    <row r="274" customFormat="false" ht="12.8" hidden="false" customHeight="false" outlineLevel="0" collapsed="false">
      <c r="G274" s="46"/>
    </row>
    <row r="275" customFormat="false" ht="12.8" hidden="false" customHeight="false" outlineLevel="0" collapsed="false">
      <c r="G275" s="46"/>
    </row>
    <row r="276" customFormat="false" ht="12.8" hidden="false" customHeight="false" outlineLevel="0" collapsed="false">
      <c r="G276" s="46"/>
    </row>
    <row r="277" customFormat="false" ht="12.8" hidden="false" customHeight="false" outlineLevel="0" collapsed="false">
      <c r="G277" s="46"/>
    </row>
    <row r="278" customFormat="false" ht="12.8" hidden="false" customHeight="false" outlineLevel="0" collapsed="false">
      <c r="G278" s="46"/>
    </row>
    <row r="279" customFormat="false" ht="12.8" hidden="false" customHeight="false" outlineLevel="0" collapsed="false">
      <c r="G279" s="46"/>
    </row>
    <row r="280" customFormat="false" ht="12.8" hidden="false" customHeight="false" outlineLevel="0" collapsed="false">
      <c r="G280" s="46"/>
    </row>
    <row r="281" customFormat="false" ht="12.8" hidden="false" customHeight="false" outlineLevel="0" collapsed="false">
      <c r="G281" s="46"/>
    </row>
    <row r="282" customFormat="false" ht="12.8" hidden="false" customHeight="false" outlineLevel="0" collapsed="false">
      <c r="G282" s="46"/>
    </row>
    <row r="283" customFormat="false" ht="12.8" hidden="false" customHeight="false" outlineLevel="0" collapsed="false">
      <c r="G283" s="46"/>
    </row>
    <row r="284" customFormat="false" ht="12.8" hidden="false" customHeight="false" outlineLevel="0" collapsed="false">
      <c r="G284" s="46"/>
    </row>
    <row r="285" customFormat="false" ht="12.8" hidden="false" customHeight="false" outlineLevel="0" collapsed="false">
      <c r="G285" s="46"/>
    </row>
    <row r="286" customFormat="false" ht="12.8" hidden="false" customHeight="false" outlineLevel="0" collapsed="false">
      <c r="G286" s="46"/>
    </row>
    <row r="287" customFormat="false" ht="12.8" hidden="false" customHeight="false" outlineLevel="0" collapsed="false">
      <c r="G287" s="46"/>
    </row>
    <row r="288" customFormat="false" ht="12.8" hidden="false" customHeight="false" outlineLevel="0" collapsed="false">
      <c r="G288" s="46"/>
    </row>
    <row r="289" customFormat="false" ht="12.8" hidden="false" customHeight="false" outlineLevel="0" collapsed="false">
      <c r="G289" s="46"/>
    </row>
    <row r="290" customFormat="false" ht="12.8" hidden="false" customHeight="false" outlineLevel="0" collapsed="false">
      <c r="G290" s="46"/>
    </row>
    <row r="291" customFormat="false" ht="12.8" hidden="false" customHeight="false" outlineLevel="0" collapsed="false">
      <c r="G291" s="46"/>
    </row>
    <row r="292" customFormat="false" ht="12.8" hidden="false" customHeight="false" outlineLevel="0" collapsed="false">
      <c r="G292" s="46"/>
    </row>
    <row r="293" customFormat="false" ht="12.8" hidden="false" customHeight="false" outlineLevel="0" collapsed="false">
      <c r="G293" s="46"/>
    </row>
    <row r="294" customFormat="false" ht="12.8" hidden="false" customHeight="false" outlineLevel="0" collapsed="false">
      <c r="G294" s="46"/>
    </row>
    <row r="295" customFormat="false" ht="12.8" hidden="false" customHeight="false" outlineLevel="0" collapsed="false">
      <c r="G295" s="46"/>
    </row>
    <row r="296" customFormat="false" ht="12.8" hidden="false" customHeight="false" outlineLevel="0" collapsed="false">
      <c r="G296" s="46"/>
    </row>
    <row r="297" customFormat="false" ht="12.8" hidden="false" customHeight="false" outlineLevel="0" collapsed="false">
      <c r="G297" s="46"/>
    </row>
    <row r="298" customFormat="false" ht="12.8" hidden="false" customHeight="false" outlineLevel="0" collapsed="false">
      <c r="G298" s="46"/>
    </row>
    <row r="299" customFormat="false" ht="12.8" hidden="false" customHeight="false" outlineLevel="0" collapsed="false">
      <c r="G299" s="46"/>
    </row>
    <row r="300" customFormat="false" ht="12.8" hidden="false" customHeight="false" outlineLevel="0" collapsed="false">
      <c r="G300" s="46"/>
    </row>
    <row r="301" customFormat="false" ht="12.8" hidden="false" customHeight="false" outlineLevel="0" collapsed="false">
      <c r="G301" s="46"/>
    </row>
    <row r="302" customFormat="false" ht="12.8" hidden="false" customHeight="false" outlineLevel="0" collapsed="false">
      <c r="G302" s="46"/>
    </row>
    <row r="303" customFormat="false" ht="12.8" hidden="false" customHeight="false" outlineLevel="0" collapsed="false">
      <c r="G303" s="46"/>
    </row>
    <row r="304" customFormat="false" ht="12.8" hidden="false" customHeight="false" outlineLevel="0" collapsed="false">
      <c r="G304" s="46"/>
    </row>
    <row r="305" customFormat="false" ht="12.8" hidden="false" customHeight="false" outlineLevel="0" collapsed="false">
      <c r="G305" s="46"/>
    </row>
    <row r="306" customFormat="false" ht="12.8" hidden="false" customHeight="false" outlineLevel="0" collapsed="false">
      <c r="G306" s="46"/>
    </row>
    <row r="307" customFormat="false" ht="12.8" hidden="false" customHeight="false" outlineLevel="0" collapsed="false">
      <c r="G307" s="46"/>
    </row>
    <row r="308" customFormat="false" ht="12.8" hidden="false" customHeight="false" outlineLevel="0" collapsed="false">
      <c r="G308" s="46"/>
    </row>
    <row r="309" customFormat="false" ht="12.8" hidden="false" customHeight="false" outlineLevel="0" collapsed="false">
      <c r="G309" s="46"/>
    </row>
    <row r="310" customFormat="false" ht="12.8" hidden="false" customHeight="false" outlineLevel="0" collapsed="false">
      <c r="G310" s="46"/>
    </row>
    <row r="311" customFormat="false" ht="12.8" hidden="false" customHeight="false" outlineLevel="0" collapsed="false">
      <c r="G311" s="46"/>
    </row>
    <row r="312" customFormat="false" ht="12.8" hidden="false" customHeight="false" outlineLevel="0" collapsed="false">
      <c r="G312" s="46"/>
    </row>
    <row r="313" customFormat="false" ht="12.8" hidden="false" customHeight="false" outlineLevel="0" collapsed="false">
      <c r="G313" s="46"/>
    </row>
    <row r="314" customFormat="false" ht="12.8" hidden="false" customHeight="false" outlineLevel="0" collapsed="false">
      <c r="G314" s="46"/>
    </row>
    <row r="315" customFormat="false" ht="12.8" hidden="false" customHeight="false" outlineLevel="0" collapsed="false">
      <c r="G315" s="46"/>
    </row>
    <row r="316" customFormat="false" ht="12.8" hidden="false" customHeight="false" outlineLevel="0" collapsed="false">
      <c r="G316" s="46"/>
    </row>
    <row r="317" customFormat="false" ht="12.8" hidden="false" customHeight="false" outlineLevel="0" collapsed="false">
      <c r="G317" s="46"/>
    </row>
    <row r="318" customFormat="false" ht="12.8" hidden="false" customHeight="false" outlineLevel="0" collapsed="false">
      <c r="G318" s="46"/>
    </row>
    <row r="319" customFormat="false" ht="12.8" hidden="false" customHeight="false" outlineLevel="0" collapsed="false">
      <c r="G319" s="46"/>
    </row>
    <row r="320" customFormat="false" ht="12.8" hidden="false" customHeight="false" outlineLevel="0" collapsed="false">
      <c r="G320" s="46"/>
    </row>
    <row r="321" customFormat="false" ht="12.8" hidden="false" customHeight="false" outlineLevel="0" collapsed="false">
      <c r="G321" s="46"/>
    </row>
    <row r="322" customFormat="false" ht="12.8" hidden="false" customHeight="false" outlineLevel="0" collapsed="false">
      <c r="G322" s="46"/>
    </row>
    <row r="323" customFormat="false" ht="12.8" hidden="false" customHeight="false" outlineLevel="0" collapsed="false">
      <c r="G323" s="46"/>
    </row>
    <row r="324" customFormat="false" ht="12.8" hidden="false" customHeight="false" outlineLevel="0" collapsed="false">
      <c r="G324" s="46"/>
    </row>
    <row r="325" customFormat="false" ht="12.8" hidden="false" customHeight="false" outlineLevel="0" collapsed="false">
      <c r="G325" s="46"/>
    </row>
    <row r="326" customFormat="false" ht="12.8" hidden="false" customHeight="false" outlineLevel="0" collapsed="false">
      <c r="G326" s="46"/>
    </row>
    <row r="327" customFormat="false" ht="12.8" hidden="false" customHeight="false" outlineLevel="0" collapsed="false">
      <c r="G327" s="46"/>
    </row>
    <row r="328" customFormat="false" ht="12.8" hidden="false" customHeight="false" outlineLevel="0" collapsed="false">
      <c r="G328" s="46"/>
    </row>
    <row r="329" customFormat="false" ht="12.8" hidden="false" customHeight="false" outlineLevel="0" collapsed="false">
      <c r="G329" s="46"/>
    </row>
    <row r="330" customFormat="false" ht="12.8" hidden="false" customHeight="false" outlineLevel="0" collapsed="false">
      <c r="G330" s="46"/>
    </row>
    <row r="331" customFormat="false" ht="12.8" hidden="false" customHeight="false" outlineLevel="0" collapsed="false">
      <c r="G331" s="46"/>
    </row>
    <row r="332" customFormat="false" ht="12.8" hidden="false" customHeight="false" outlineLevel="0" collapsed="false">
      <c r="G332" s="46"/>
    </row>
    <row r="333" customFormat="false" ht="12.8" hidden="false" customHeight="false" outlineLevel="0" collapsed="false">
      <c r="G333" s="46"/>
    </row>
    <row r="334" customFormat="false" ht="12.8" hidden="false" customHeight="false" outlineLevel="0" collapsed="false">
      <c r="G334" s="46"/>
    </row>
    <row r="335" customFormat="false" ht="12.8" hidden="false" customHeight="false" outlineLevel="0" collapsed="false">
      <c r="G335" s="46"/>
    </row>
    <row r="336" customFormat="false" ht="12.8" hidden="false" customHeight="false" outlineLevel="0" collapsed="false">
      <c r="G336" s="46"/>
    </row>
    <row r="337" customFormat="false" ht="12.8" hidden="false" customHeight="false" outlineLevel="0" collapsed="false">
      <c r="G337" s="46"/>
    </row>
    <row r="338" customFormat="false" ht="12.8" hidden="false" customHeight="false" outlineLevel="0" collapsed="false">
      <c r="G338" s="46"/>
    </row>
    <row r="339" customFormat="false" ht="12.8" hidden="false" customHeight="false" outlineLevel="0" collapsed="false">
      <c r="G339" s="46"/>
    </row>
    <row r="340" customFormat="false" ht="12.8" hidden="false" customHeight="false" outlineLevel="0" collapsed="false">
      <c r="G340" s="46"/>
    </row>
  </sheetData>
  <conditionalFormatting sqref="C4:C39">
    <cfRule type="cellIs" priority="2" operator="equal" aboveAverage="0" equalAverage="0" bottom="0" percent="0" rank="0" text="" dxfId="0">
      <formula>"NaN"</formula>
    </cfRule>
  </conditionalFormatting>
  <conditionalFormatting sqref="C40">
    <cfRule type="cellIs" priority="3" operator="equal" aboveAverage="0" equalAverage="0" bottom="0" percent="0" rank="0" text="" dxfId="1">
      <formula>"NaN"</formula>
    </cfRule>
  </conditionalFormatting>
  <hyperlinks>
    <hyperlink ref="A1" r:id="rId1" display="https://www.icos-cp.eu/science-and-impact/global-carbon-budget/2020"/>
    <hyperlink ref="M1" r:id="rId2" display="https://gml.noaa.gov/ccgg/trends/graph.html"/>
  </hyperlinks>
  <printOptions headings="false" gridLines="false" gridLinesSet="true" horizontalCentered="false" verticalCentered="false"/>
  <pageMargins left="0.315277777777778" right="0.315277777777778" top="0.552777777777778" bottom="0.552777777777778" header="0.315277777777778" footer="0.315277777777778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919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2023-02-18T20:06:14Z</dcterms:created>
  <dc:creator/>
  <dc:description/>
  <dc:language>fr-FR</dc:language>
  <cp:lastModifiedBy/>
  <dcterms:modified xsi:type="dcterms:W3CDTF">2023-09-28T17:26:37Z</dcterms:modified>
  <cp:revision>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