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harts/chart72.xml" ContentType="application/vnd.openxmlformats-officedocument.drawingml.chart+xml"/>
  <Override PartName="/xl/charts/chart71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68.xml" ContentType="application/vnd.openxmlformats-officedocument.drawingml.chart+xml"/>
  <Override PartName="/xl/charts/chart67.xml" ContentType="application/vnd.openxmlformats-officedocument.drawingml.chart+xml"/>
  <Override PartName="/xl/charts/chart66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78.xml" ContentType="application/vnd.openxmlformats-officedocument.drawingml.chart+xml"/>
  <Override PartName="/xl/charts/chart77.xml" ContentType="application/vnd.openxmlformats-officedocument.drawingml.chart+xml"/>
  <Override PartName="/xl/charts/chart65.xml" ContentType="application/vnd.openxmlformats-officedocument.drawingml.chart+xml"/>
  <Override PartName="/xl/charts/chart76.xml" ContentType="application/vnd.openxmlformats-officedocument.drawingml.chart+xml"/>
  <Override PartName="/xl/charts/chart64.xml" ContentType="application/vnd.openxmlformats-officedocument.drawingml.chart+xml"/>
  <Override PartName="/xl/charts/chart75.xml" ContentType="application/vnd.openxmlformats-officedocument.drawingml.chart+xml"/>
  <Override PartName="/xl/charts/chart63.xml" ContentType="application/vnd.openxmlformats-officedocument.drawingml.chart+xml"/>
  <Override PartName="/xl/charts/chart74.xml" ContentType="application/vnd.openxmlformats-officedocument.drawingml.chart+xml"/>
  <Override PartName="/xl/charts/chart62.xml" ContentType="application/vnd.openxmlformats-officedocument.drawingml.chart+xml"/>
  <Override PartName="/xl/charts/chart61.xml" ContentType="application/vnd.openxmlformats-officedocument.drawingml.chart+xml"/>
  <Override PartName="/xl/charts/chart73.xml" ContentType="application/vnd.openxmlformats-officedocument.drawingml.chart+xml"/>
  <Override PartName="/xl/media/image1.png" ContentType="image/png"/>
  <Override PartName="/xl/media/image3.jpeg" ContentType="image/jpeg"/>
  <Override PartName="/xl/media/image2.jpeg" ContentType="image/jpeg"/>
  <Override PartName="/xl/drawings/_rels/drawing5.xml.rels" ContentType="application/vnd.openxmlformats-package.relationships+xml"/>
  <Override PartName="/xl/drawings/_rels/drawing2.xml.rels" ContentType="application/vnd.openxmlformats-package.relationships+xml"/>
  <Override PartName="/xl/drawings/_rels/drawing4.xml.rels" ContentType="application/vnd.openxmlformats-package.relationships+xml"/>
  <Override PartName="/xl/drawings/_rels/drawing1.xml.rels" ContentType="application/vnd.openxmlformats-package.relationships+xml"/>
  <Override PartName="/xl/drawings/_rels/drawing3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Flux anthropique global" sheetId="1" state="visible" r:id="rId2"/>
    <sheet name="Growth rate Global" sheetId="2" state="visible" r:id="rId3"/>
    <sheet name="Flux anthropique Vs Growth rate" sheetId="3" state="visible" r:id="rId4"/>
    <sheet name="Growth rate_hemisphere Nord" sheetId="4" state="visible" r:id="rId5"/>
    <sheet name="Pearson et Spearman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<sst xmlns="http://schemas.openxmlformats.org/spreadsheetml/2006/main" count="194" uniqueCount="71">
  <si>
    <t xml:space="preserve">https://www.icos-cp.eu/science-and-impact/global-carbon-budget/2020</t>
  </si>
  <si>
    <t xml:space="preserve">https://ourworldindata.org/grapher/annual-co2-emissions-per-country?time=1973..latest&amp;country=~OWID_WRL</t>
  </si>
  <si>
    <t xml:space="preserve">https://ourworldindata.org/co2-and-greenhouse-gas-emissions</t>
  </si>
  <si>
    <t xml:space="preserve">Gt-CO2/an</t>
  </si>
  <si>
    <t xml:space="preserve">Année</t>
  </si>
  <si>
    <t xml:space="preserve">Flux CO2   anthropique</t>
  </si>
  <si>
    <t xml:space="preserve">Flux anthropique ( fossils fuels)</t>
  </si>
  <si>
    <t xml:space="preserve">Flux anthropique (Fossils+cement+LUC)</t>
  </si>
  <si>
    <t xml:space="preserve">trend</t>
  </si>
  <si>
    <t xml:space="preserve">Écart avec la tendance __ Flux anthropique detrended</t>
  </si>
  <si>
    <t xml:space="preserve">Croissance annuelle CO2 atmospherique (detrended)</t>
  </si>
  <si>
    <t xml:space="preserve">Indicateur UAH LT global</t>
  </si>
  <si>
    <t xml:space="preserve">UAH ocean tropics</t>
  </si>
  <si>
    <t xml:space="preserve">?</t>
  </si>
  <si>
    <t xml:space="preserve">Flux anthropique (Fossils + LUC)</t>
  </si>
  <si>
    <t xml:space="preserve">Croissance atmospherique (Gt-CO2/an)</t>
  </si>
  <si>
    <t xml:space="preserve">Date</t>
  </si>
  <si>
    <t xml:space="preserve">Flux anthropique,</t>
  </si>
  <si>
    <t xml:space="preserve">croissance CO2 atmospherique</t>
  </si>
  <si>
    <t xml:space="preserve">rapport airborne fraction</t>
  </si>
  <si>
    <t xml:space="preserve">Flux anthropique detrended</t>
  </si>
  <si>
    <t xml:space="preserve">Croissance annuelle detrended</t>
  </si>
  <si>
    <t xml:space="preserve">Pearson</t>
  </si>
  <si>
    <t xml:space="preserve">https://gml.noaa.gov/ccgg/trends/gl_gr.html</t>
  </si>
  <si>
    <t xml:space="preserve">ppm/an</t>
  </si>
  <si>
    <t xml:space="preserve">Growth rate </t>
  </si>
  <si>
    <t xml:space="preserve">Croissance atmosphérique </t>
  </si>
  <si>
    <t xml:space="preserve">Croissance annuelle (detrended)</t>
  </si>
  <si>
    <t xml:space="preserve">UAH LT Tropics</t>
  </si>
  <si>
    <t xml:space="preserve">UAH LT Global</t>
  </si>
  <si>
    <t xml:space="preserve">événement</t>
  </si>
  <si>
    <t xml:space="preserve">après Pinatubo</t>
  </si>
  <si>
    <r>
      <rPr>
        <sz val="12"/>
        <color rgb="FF000000"/>
        <rFont val="arial"/>
        <family val="2"/>
        <charset val="1"/>
      </rPr>
      <t xml:space="preserve">UAH LT             = </t>
    </r>
    <r>
      <rPr>
        <b val="true"/>
        <sz val="14"/>
        <color rgb="FF000000"/>
        <rFont val="arial"/>
        <family val="2"/>
        <charset val="1"/>
      </rPr>
      <t xml:space="preserve">+ 0,34</t>
    </r>
  </si>
  <si>
    <r>
      <rPr>
        <sz val="12"/>
        <rFont val="arial"/>
        <family val="2"/>
        <charset val="1"/>
      </rPr>
      <t xml:space="preserve">UAH LT             =</t>
    </r>
    <r>
      <rPr>
        <b val="true"/>
        <sz val="14"/>
        <rFont val="arial"/>
        <family val="2"/>
        <charset val="1"/>
      </rPr>
      <t xml:space="preserve"> -0,16</t>
    </r>
  </si>
  <si>
    <r>
      <rPr>
        <sz val="15"/>
        <color rgb="FF000000"/>
        <rFont val="arial"/>
        <family val="2"/>
        <charset val="1"/>
      </rPr>
      <t xml:space="preserve">'</t>
    </r>
    <r>
      <rPr>
        <b val="true"/>
        <sz val="15"/>
        <color rgb="FF000000"/>
        <rFont val="arial"/>
        <family val="2"/>
        <charset val="1"/>
      </rPr>
      <t xml:space="preserve">Covid</t>
    </r>
    <r>
      <rPr>
        <sz val="15"/>
        <color rgb="FF000000"/>
        <rFont val="arial"/>
        <family val="2"/>
        <charset val="1"/>
      </rPr>
      <t xml:space="preserve">’</t>
    </r>
  </si>
  <si>
    <r>
      <rPr>
        <sz val="12"/>
        <rFont val="arial"/>
        <family val="2"/>
        <charset val="1"/>
      </rPr>
      <t xml:space="preserve">Gt-CO</t>
    </r>
    <r>
      <rPr>
        <sz val="10"/>
        <rFont val="arial"/>
        <family val="2"/>
        <charset val="1"/>
      </rPr>
      <t xml:space="preserve">2</t>
    </r>
    <r>
      <rPr>
        <sz val="12"/>
        <rFont val="arial"/>
        <family val="2"/>
        <charset val="1"/>
      </rPr>
      <t xml:space="preserve"> /an</t>
    </r>
  </si>
  <si>
    <t xml:space="preserve">Flux anthropique</t>
  </si>
  <si>
    <t xml:space="preserve">Écart avec tendance</t>
  </si>
  <si>
    <t xml:space="preserve">Croissance atmosphérique</t>
  </si>
  <si>
    <t xml:space="preserve">Croissance / Flux anthropique C/Ea     ‘Airborne Fraction'</t>
  </si>
  <si>
    <t xml:space="preserve">Croissance atmospherique NORD (Gt-CO2/an)</t>
  </si>
  <si>
    <t xml:space="preserve">Nord</t>
  </si>
  <si>
    <r>
      <rPr>
        <sz val="10"/>
        <rFont val="arial"/>
        <family val="2"/>
        <charset val="1"/>
      </rPr>
      <t xml:space="preserve">croissance CO2 atmospherique </t>
    </r>
    <r>
      <rPr>
        <b val="true"/>
        <sz val="10"/>
        <rFont val="arial"/>
        <family val="2"/>
        <charset val="1"/>
      </rPr>
      <t xml:space="preserve">NORD</t>
    </r>
  </si>
  <si>
    <t xml:space="preserve">Croissance annuelle Nord detrended</t>
  </si>
  <si>
    <t xml:space="preserve"> </t>
  </si>
  <si>
    <r>
      <rPr>
        <b val="true"/>
        <sz val="13"/>
        <rFont val="arial"/>
        <family val="2"/>
        <charset val="1"/>
      </rPr>
      <t xml:space="preserve">Growth rate </t>
    </r>
    <r>
      <rPr>
        <b val="true"/>
        <sz val="14"/>
        <color rgb="FFFF0000"/>
        <rFont val="arial"/>
        <family val="2"/>
        <charset val="1"/>
      </rPr>
      <t xml:space="preserve">Nord</t>
    </r>
  </si>
  <si>
    <r>
      <rPr>
        <sz val="14"/>
        <rFont val="arial"/>
        <family val="2"/>
        <charset val="1"/>
      </rPr>
      <t xml:space="preserve">Gt-CO</t>
    </r>
    <r>
      <rPr>
        <sz val="10"/>
        <rFont val="arial"/>
        <family val="2"/>
        <charset val="1"/>
      </rPr>
      <t xml:space="preserve">2</t>
    </r>
    <r>
      <rPr>
        <sz val="14"/>
        <rFont val="arial"/>
        <family val="2"/>
        <charset val="1"/>
      </rPr>
      <t xml:space="preserve">/an</t>
    </r>
  </si>
  <si>
    <r>
      <rPr>
        <sz val="14"/>
        <rFont val="arial"/>
        <family val="2"/>
        <charset val="1"/>
      </rPr>
      <t xml:space="preserve">écart tendance </t>
    </r>
    <r>
      <rPr>
        <b val="true"/>
        <sz val="14"/>
        <color rgb="FFFF0000"/>
        <rFont val="arial"/>
        <family val="2"/>
        <charset val="1"/>
      </rPr>
      <t xml:space="preserve">Nord</t>
    </r>
    <r>
      <rPr>
        <sz val="14"/>
        <rFont val="arial"/>
        <family val="2"/>
        <charset val="1"/>
      </rPr>
      <t xml:space="preserve">  (Gt-CO</t>
    </r>
    <r>
      <rPr>
        <sz val="10"/>
        <rFont val="arial"/>
        <family val="2"/>
        <charset val="1"/>
      </rPr>
      <t xml:space="preserve">2</t>
    </r>
    <r>
      <rPr>
        <sz val="14"/>
        <rFont val="arial"/>
        <family val="2"/>
        <charset val="1"/>
      </rPr>
      <t xml:space="preserve">/an)</t>
    </r>
  </si>
  <si>
    <r>
      <rPr>
        <b val="true"/>
        <sz val="20"/>
        <color rgb="FF069A2E"/>
        <rFont val="arial"/>
        <family val="2"/>
        <charset val="1"/>
      </rPr>
      <t xml:space="preserve">+ </t>
    </r>
    <r>
      <rPr>
        <b val="true"/>
        <sz val="18"/>
        <color rgb="FF069A2E"/>
        <rFont val="arial"/>
        <family val="2"/>
        <charset val="1"/>
      </rPr>
      <t xml:space="preserve">1,92</t>
    </r>
  </si>
  <si>
    <t xml:space="preserve">hémisphère Nord</t>
  </si>
  <si>
    <t xml:space="preserve">Growth rate  moyen 4 obs nord</t>
  </si>
  <si>
    <t xml:space="preserve">Croissance atmosphérique 4 observatoires Nord</t>
  </si>
  <si>
    <t xml:space="preserve">trend Nord</t>
  </si>
  <si>
    <t xml:space="preserve">MLO    19,5 N</t>
  </si>
  <si>
    <t xml:space="preserve">LJO    32,9</t>
  </si>
  <si>
    <t xml:space="preserve">MHD  53,2</t>
  </si>
  <si>
    <t xml:space="preserve">P Barrow 71,3</t>
  </si>
  <si>
    <t xml:space="preserve">Flux anthropique </t>
  </si>
  <si>
    <t xml:space="preserve">flux anthropique x 0,45 </t>
  </si>
  <si>
    <t xml:space="preserve">rang flux anthropique</t>
  </si>
  <si>
    <t xml:space="preserve">Rang croissance atmosphérique</t>
  </si>
  <si>
    <t xml:space="preserve">GLOBAL N+S</t>
  </si>
  <si>
    <t xml:space="preserve">PEARSON</t>
  </si>
  <si>
    <t xml:space="preserve">SPEARMAN</t>
  </si>
  <si>
    <t xml:space="preserve">Croissance atmosphérique NORD</t>
  </si>
  <si>
    <t xml:space="preserve">0,45 x Flux anthropique </t>
  </si>
  <si>
    <t xml:space="preserve">Hemisphère Nord</t>
  </si>
  <si>
    <t xml:space="preserve">rang flux anthropique_detrended</t>
  </si>
  <si>
    <t xml:space="preserve">Rang croissance annuelle_detrended</t>
  </si>
  <si>
    <t xml:space="preserve">Pearson_detrended</t>
  </si>
  <si>
    <t xml:space="preserve">Spearman_detrended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</si>
</sst>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0.00"/>
    <numFmt numFmtId="166" formatCode="0.000"/>
    <numFmt numFmtId="167" formatCode="0.0000"/>
    <numFmt numFmtId="168" formatCode="0.0"/>
    <numFmt numFmtId="169" formatCode="0\ %"/>
    <numFmt numFmtId="170" formatCode="#,##0.00"/>
    <numFmt numFmtId="171" formatCode="0.0\ %"/>
    <numFmt numFmtId="172" formatCode="0"/>
    <numFmt numFmtId="173" formatCode="@"/>
    <numFmt numFmtId="174" formatCode="General"/>
    <numFmt numFmtId="175" formatCode="#"/>
  </numFmts>
  <fonts count="6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name val="arial"/>
      <family val="2"/>
      <charset val="1"/>
    </font>
    <font>
      <sz val="6"/>
      <color rgb="FFFFFF00"/>
      <name val="arial"/>
      <family val="2"/>
      <charset val="1"/>
    </font>
    <font>
      <sz val="8"/>
      <name val="arial"/>
      <family val="2"/>
      <charset val="1"/>
    </font>
    <font>
      <b val="true"/>
      <sz val="12"/>
      <name val="arial"/>
      <family val="2"/>
      <charset val="1"/>
    </font>
    <font>
      <sz val="10"/>
      <name val="arial"/>
      <family val="2"/>
      <charset val="1"/>
    </font>
    <font>
      <b val="true"/>
      <sz val="14"/>
      <name val="arial"/>
      <family val="2"/>
      <charset val="1"/>
    </font>
    <font>
      <sz val="10"/>
      <name val="Arial"/>
      <family val="2"/>
    </font>
    <font>
      <sz val="12"/>
      <name val="Arial"/>
      <family val="2"/>
    </font>
    <font>
      <b val="true"/>
      <sz val="12"/>
      <name val="Arial"/>
      <family val="2"/>
    </font>
    <font>
      <b val="true"/>
      <sz val="13"/>
      <name val="Arial"/>
      <family val="2"/>
    </font>
    <font>
      <b val="true"/>
      <sz val="15"/>
      <name val="Arial"/>
      <family val="2"/>
    </font>
    <font>
      <b val="true"/>
      <sz val="14"/>
      <name val="Arial"/>
      <family val="2"/>
    </font>
    <font>
      <sz val="14"/>
      <color rgb="FF784B04"/>
      <name val="Arial"/>
      <family val="2"/>
    </font>
    <font>
      <b val="true"/>
      <sz val="16"/>
      <color rgb="FF7B3D00"/>
      <name val="Arial"/>
      <family val="2"/>
    </font>
    <font>
      <sz val="14"/>
      <color rgb="FF000000"/>
      <name val="Arial"/>
      <family val="2"/>
    </font>
    <font>
      <b val="true"/>
      <sz val="15"/>
      <color rgb="FF000000"/>
      <name val="Arial"/>
      <family val="2"/>
    </font>
    <font>
      <sz val="14"/>
      <color rgb="FF7B3D00"/>
      <name val="Arial"/>
      <family val="2"/>
    </font>
    <font>
      <b val="true"/>
      <sz val="18"/>
      <color rgb="FF7B3D00"/>
      <name val="Arial"/>
      <family val="2"/>
    </font>
    <font>
      <sz val="14"/>
      <name val="Arial"/>
      <family val="2"/>
    </font>
    <font>
      <b val="true"/>
      <sz val="16"/>
      <name val="Arial"/>
      <family val="2"/>
    </font>
    <font>
      <sz val="12"/>
      <name val="arial"/>
      <family val="0"/>
    </font>
    <font>
      <b val="true"/>
      <sz val="14"/>
      <name val="arial"/>
      <family val="0"/>
    </font>
    <font>
      <sz val="8"/>
      <color rgb="FF0000FF"/>
      <name val="arial"/>
      <family val="2"/>
      <charset val="1"/>
    </font>
    <font>
      <sz val="12"/>
      <color rgb="FFC9211E"/>
      <name val="arial"/>
      <family val="2"/>
      <charset val="1"/>
    </font>
    <font>
      <sz val="12"/>
      <color rgb="FF3465A4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8"/>
      <color rgb="FF000000"/>
      <name val="arial"/>
      <family val="2"/>
      <charset val="1"/>
    </font>
    <font>
      <sz val="16"/>
      <name val="arial"/>
      <family val="2"/>
      <charset val="1"/>
    </font>
    <font>
      <b val="true"/>
      <sz val="13"/>
      <color rgb="FF000000"/>
      <name val="arial"/>
      <family val="2"/>
      <charset val="1"/>
    </font>
    <font>
      <b val="true"/>
      <sz val="14"/>
      <color rgb="FF000000"/>
      <name val="arial"/>
      <family val="2"/>
      <charset val="1"/>
    </font>
    <font>
      <sz val="15"/>
      <color rgb="FF000000"/>
      <name val="arial"/>
      <family val="2"/>
      <charset val="1"/>
    </font>
    <font>
      <b val="true"/>
      <sz val="15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sz val="14"/>
      <name val="arial"/>
      <family val="2"/>
      <charset val="1"/>
    </font>
    <font>
      <b val="true"/>
      <sz val="13"/>
      <name val="arial"/>
      <family val="2"/>
      <charset val="1"/>
    </font>
    <font>
      <b val="true"/>
      <sz val="12"/>
      <color rgb="FFC9211E"/>
      <name val="arial"/>
      <family val="2"/>
      <charset val="1"/>
    </font>
    <font>
      <b val="true"/>
      <sz val="22"/>
      <color rgb="FF8D281E"/>
      <name val="arial"/>
      <family val="2"/>
      <charset val="1"/>
    </font>
    <font>
      <b val="true"/>
      <sz val="22"/>
      <color rgb="FFC9211E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15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8"/>
      <color rgb="FF069A2E"/>
      <name val="arial"/>
      <family val="2"/>
      <charset val="1"/>
    </font>
    <font>
      <sz val="15"/>
      <name val="arial"/>
      <family val="2"/>
      <charset val="1"/>
    </font>
    <font>
      <sz val="18"/>
      <name val="arial"/>
      <family val="2"/>
      <charset val="1"/>
    </font>
    <font>
      <b val="true"/>
      <sz val="20"/>
      <color rgb="FF069A2E"/>
      <name val="arial"/>
      <family val="2"/>
      <charset val="1"/>
    </font>
    <font>
      <b val="true"/>
      <sz val="22"/>
      <name val="Arial"/>
      <family val="2"/>
    </font>
    <font>
      <b val="true"/>
      <sz val="20"/>
      <name val="Arial"/>
      <family val="2"/>
    </font>
    <font>
      <b val="true"/>
      <sz val="12"/>
      <color rgb="FFFFFFFF"/>
      <name val="arial"/>
      <family val="2"/>
      <charset val="1"/>
    </font>
    <font>
      <b val="true"/>
      <sz val="11"/>
      <name val="arial"/>
      <family val="2"/>
      <charset val="1"/>
    </font>
    <font>
      <sz val="12"/>
      <name val="Arial"/>
      <family val="2"/>
      <charset val="1"/>
    </font>
    <font>
      <b val="true"/>
      <sz val="28"/>
      <color rgb="FFFFFF00"/>
      <name val="Arial"/>
      <family val="2"/>
      <charset val="1"/>
    </font>
    <font>
      <b val="true"/>
      <sz val="14"/>
      <name val="Arial"/>
      <family val="2"/>
      <charset val="1"/>
    </font>
    <font>
      <sz val="10"/>
      <color rgb="FFC9211E"/>
      <name val="Arial"/>
      <family val="2"/>
      <charset val="1"/>
    </font>
    <font>
      <b val="true"/>
      <sz val="16"/>
      <color rgb="FFC9211E"/>
      <name val="arial"/>
      <family val="2"/>
      <charset val="1"/>
    </font>
    <font>
      <b val="true"/>
      <sz val="16"/>
      <name val="Arial"/>
      <family val="2"/>
      <charset val="1"/>
    </font>
    <font>
      <b val="true"/>
      <sz val="13"/>
      <color rgb="FFC9211E"/>
      <name val="Arial"/>
      <family val="2"/>
      <charset val="1"/>
    </font>
    <font>
      <b val="true"/>
      <sz val="13"/>
      <color rgb="FFC9211E"/>
      <name val="arial"/>
      <family val="2"/>
      <charset val="1"/>
    </font>
    <font>
      <b val="true"/>
      <sz val="15"/>
      <name val="Arial"/>
      <family val="2"/>
      <charset val="1"/>
    </font>
    <font>
      <b val="true"/>
      <sz val="14"/>
      <color rgb="FFC9211E"/>
      <name val="Arial"/>
      <family val="2"/>
      <charset val="1"/>
    </font>
    <font>
      <sz val="15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000000"/>
        <bgColor rgb="FF111111"/>
      </patternFill>
    </fill>
    <fill>
      <patternFill patternType="solid">
        <fgColor rgb="FFFFFFFF"/>
        <bgColor rgb="FFFFFFD7"/>
      </patternFill>
    </fill>
    <fill>
      <patternFill patternType="solid">
        <fgColor rgb="FFFFFF00"/>
        <bgColor rgb="FFE6E905"/>
      </patternFill>
    </fill>
    <fill>
      <patternFill patternType="solid">
        <fgColor rgb="FFE6E905"/>
        <bgColor rgb="FFFFFF00"/>
      </patternFill>
    </fill>
    <fill>
      <patternFill patternType="solid">
        <fgColor rgb="FFEEEEEE"/>
        <bgColor rgb="FFDEE6EF"/>
      </patternFill>
    </fill>
    <fill>
      <patternFill patternType="solid">
        <fgColor rgb="FFFF6D6D"/>
        <bgColor rgb="FFFF7B59"/>
      </patternFill>
    </fill>
    <fill>
      <patternFill patternType="solid">
        <fgColor rgb="FFFFD7D7"/>
        <bgColor rgb="FFF7D1D5"/>
      </patternFill>
    </fill>
    <fill>
      <patternFill patternType="solid">
        <fgColor rgb="FF88E9F3"/>
        <bgColor rgb="FF82EAF4"/>
      </patternFill>
    </fill>
    <fill>
      <patternFill patternType="solid">
        <fgColor rgb="FFA8DFF4"/>
        <bgColor rgb="FF88E9F3"/>
      </patternFill>
    </fill>
    <fill>
      <patternFill patternType="solid">
        <fgColor rgb="FFBBE33D"/>
        <bgColor rgb="FFD4EA6B"/>
      </patternFill>
    </fill>
    <fill>
      <patternFill patternType="solid">
        <fgColor rgb="FFD4EA6B"/>
        <bgColor rgb="FFBBE33D"/>
      </patternFill>
    </fill>
    <fill>
      <patternFill patternType="solid">
        <fgColor rgb="FFDEE6EF"/>
        <bgColor rgb="FFDDDDDD"/>
      </patternFill>
    </fill>
    <fill>
      <patternFill patternType="solid">
        <fgColor rgb="FFF7D1D5"/>
        <bgColor rgb="FFFFD7D7"/>
      </patternFill>
    </fill>
    <fill>
      <patternFill patternType="solid">
        <fgColor rgb="FFB4C7DC"/>
        <bgColor rgb="FFCCCCCC"/>
      </patternFill>
    </fill>
    <fill>
      <patternFill patternType="solid">
        <fgColor rgb="FFFF7B59"/>
        <bgColor rgb="FFFF6D6D"/>
      </patternFill>
    </fill>
    <fill>
      <patternFill patternType="solid">
        <fgColor rgb="FFFFA6A6"/>
        <bgColor rgb="FFF7D1D5"/>
      </patternFill>
    </fill>
    <fill>
      <patternFill patternType="solid">
        <fgColor rgb="FF82EAF4"/>
        <bgColor rgb="FF88E9F3"/>
      </patternFill>
    </fill>
    <fill>
      <patternFill patternType="solid">
        <fgColor rgb="FFDDDDDD"/>
        <bgColor rgb="FFDEE6E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>
        <color rgb="FFF10D0C"/>
      </left>
      <right/>
      <top style="medium">
        <color rgb="FFF10D0C"/>
      </top>
      <bottom style="medium">
        <color rgb="FFF10D0C"/>
      </bottom>
      <diagonal/>
    </border>
    <border diagonalUp="false" diagonalDown="false">
      <left/>
      <right/>
      <top style="medium">
        <color rgb="FFF10D0C"/>
      </top>
      <bottom style="medium">
        <color rgb="FFF10D0C"/>
      </bottom>
      <diagonal/>
    </border>
    <border diagonalUp="false" diagonalDown="false">
      <left/>
      <right style="medium">
        <color rgb="FFF10D0C"/>
      </right>
      <top style="medium">
        <color rgb="FFF10D0C"/>
      </top>
      <bottom style="medium">
        <color rgb="FFF10D0C"/>
      </bottom>
      <diagonal/>
    </border>
    <border diagonalUp="false" diagonalDown="false">
      <left style="thick"/>
      <right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thick"/>
      <top style="thick"/>
      <bottom/>
      <diagonal/>
    </border>
    <border diagonalUp="false" diagonalDown="false">
      <left style="thick"/>
      <right/>
      <top/>
      <bottom/>
      <diagonal/>
    </border>
    <border diagonalUp="false" diagonalDown="false">
      <left/>
      <right style="thick"/>
      <top/>
      <bottom/>
      <diagonal/>
    </border>
    <border diagonalUp="false" diagonalDown="false">
      <left style="thick"/>
      <right/>
      <top/>
      <bottom style="thick"/>
      <diagonal/>
    </border>
    <border diagonalUp="false" diagonalDown="false">
      <left/>
      <right/>
      <top/>
      <bottom style="thick"/>
      <diagonal/>
    </border>
    <border diagonalUp="false" diagonalDown="false">
      <left/>
      <right style="thick"/>
      <top/>
      <bottom style="thick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6" fillId="3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5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6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11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7" fillId="11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11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7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7" fontId="4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13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4" fillId="1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9" fontId="7" fillId="4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9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" fillId="11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7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14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1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7" fillId="1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7" fillId="9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7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0" fontId="4" fillId="11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1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9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1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8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9" fillId="1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29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2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30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" fillId="15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1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9" fillId="11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29" fillId="11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30" fillId="11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32" fillId="1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2" fontId="32" fillId="1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1" fillId="9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11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34" fillId="1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29" fillId="1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9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6" fillId="11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1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1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9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11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1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38" fillId="14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9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8" fillId="11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0" fillId="3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1" fillId="4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2" fillId="16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3" fillId="14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3" fillId="9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3" fillId="12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3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17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1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1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9" fontId="7" fillId="1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1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7" fillId="4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2" borderId="14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" fillId="1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7" fillId="12" borderId="1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7" fillId="4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6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0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5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9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9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0" fillId="3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39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3" fontId="51" fillId="4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4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5" fillId="13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6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7" fillId="4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5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4" fillId="18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19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5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8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6" fillId="13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9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74" fontId="5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4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60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1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2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0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3" fillId="4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64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65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6D6D"/>
      <rgbColor rgb="FF31F3F0"/>
      <rgbColor rgb="FFF10D0C"/>
      <rgbColor rgb="FF069A2E"/>
      <rgbColor rgb="FF000080"/>
      <rgbColor rgb="FF706E0C"/>
      <rgbColor rgb="FF800080"/>
      <rgbColor rgb="FF008080"/>
      <rgbColor rgb="FFCCCCCC"/>
      <rgbColor rgb="FFB47804"/>
      <rgbColor rgb="FF88E9F3"/>
      <rgbColor rgb="FFC9211E"/>
      <rgbColor rgb="FFFFFFD7"/>
      <rgbColor rgb="FFDEE6EF"/>
      <rgbColor rgb="FF660066"/>
      <rgbColor rgb="FFFF7B59"/>
      <rgbColor rgb="FF0066CC"/>
      <rgbColor rgb="FFB4C7DC"/>
      <rgbColor rgb="FF000080"/>
      <rgbColor rgb="FFFF00FF"/>
      <rgbColor rgb="FFE6E905"/>
      <rgbColor rgb="FF82EAF4"/>
      <rgbColor rgb="FF800080"/>
      <rgbColor rgb="FFFF4000"/>
      <rgbColor rgb="FF008080"/>
      <rgbColor rgb="FF0000FF"/>
      <rgbColor rgb="FFFFD7D7"/>
      <rgbColor rgb="FFEEEEEE"/>
      <rgbColor rgb="FFDDDDDD"/>
      <rgbColor rgb="FFD4EA6B"/>
      <rgbColor rgb="FFA8DFF4"/>
      <rgbColor rgb="FFFFA6A6"/>
      <rgbColor rgb="FFB3B3B3"/>
      <rgbColor rgb="FFF7D1D5"/>
      <rgbColor rgb="FF3366FF"/>
      <rgbColor rgb="FF5AE5F6"/>
      <rgbColor rgb="FF81D41A"/>
      <rgbColor rgb="FFBBE33D"/>
      <rgbColor rgb="FFE8A202"/>
      <rgbColor rgb="FFFF860D"/>
      <rgbColor rgb="FF3465A4"/>
      <rgbColor rgb="FF999999"/>
      <rgbColor rgb="FF003366"/>
      <rgbColor rgb="FF5EB91E"/>
      <rgbColor rgb="FF111111"/>
      <rgbColor rgb="FF784B04"/>
      <rgbColor rgb="FF8D281E"/>
      <rgbColor rgb="FF7B3D00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00704623772052"/>
          <c:y val="0.0647350561211172"/>
          <c:w val="0.858972380805431"/>
          <c:h val="0.85995823544766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'Flux anthropique global'!$E$3</c:f>
              <c:strCache>
                <c:ptCount val="1"/>
                <c:pt idx="0">
                  <c:v>Flux anthropique (Fossils+cement+LUC)</c:v>
                </c:pt>
              </c:strCache>
            </c:strRef>
          </c:tx>
          <c:spPr>
            <a:solidFill>
              <a:srgbClr val="706e0c"/>
            </a:solidFill>
            <a:ln w="0">
              <a:solidFill>
                <a:srgbClr val="706e0c"/>
              </a:solidFill>
              <a:prstDash val="dash"/>
            </a:ln>
          </c:spPr>
          <c:marker>
            <c:symbol val="square"/>
            <c:size val="6"/>
            <c:spPr>
              <a:solidFill>
                <a:srgbClr val="706e0c"/>
              </a:solidFill>
            </c:spPr>
          </c:marker>
          <c:dPt>
            <c:idx val="0"/>
            <c:marker>
              <c:symbol val="square"/>
              <c:size val="8"/>
              <c:spPr>
                <a:solidFill>
                  <a:srgbClr val="706e0c"/>
                </a:solidFill>
              </c:spPr>
            </c:marker>
          </c:dPt>
          <c:dPt>
            <c:idx val="12"/>
            <c:marker>
              <c:symbol val="square"/>
              <c:size val="8"/>
              <c:spPr>
                <a:solidFill>
                  <a:srgbClr val="706e0c"/>
                </a:solidFill>
              </c:spPr>
            </c:marker>
          </c:dPt>
          <c:dPt>
            <c:idx val="13"/>
            <c:marker>
              <c:symbol val="square"/>
              <c:size val="10"/>
              <c:spPr>
                <a:solidFill>
                  <a:srgbClr val="706e0c"/>
                </a:solidFill>
              </c:spPr>
            </c:marker>
          </c:dPt>
          <c:dPt>
            <c:idx val="18"/>
            <c:marker>
              <c:symbol val="square"/>
              <c:size val="8"/>
              <c:spPr>
                <a:solidFill>
                  <a:srgbClr val="706e0c"/>
                </a:solidFill>
              </c:spPr>
            </c:marker>
          </c:dPt>
          <c:dPt>
            <c:idx val="19"/>
            <c:marker>
              <c:symbol val="square"/>
              <c:size val="10"/>
              <c:spPr>
                <a:solidFill>
                  <a:srgbClr val="706e0c"/>
                </a:solidFill>
              </c:spPr>
            </c:marker>
          </c:dPt>
          <c:dPt>
            <c:idx val="20"/>
            <c:marker>
              <c:symbol val="square"/>
              <c:size val="10"/>
              <c:spPr>
                <a:solidFill>
                  <a:srgbClr val="706e0c"/>
                </a:solidFill>
              </c:spPr>
            </c:marker>
          </c:dPt>
          <c:dPt>
            <c:idx val="41"/>
            <c:marker>
              <c:symbol val="square"/>
              <c:size val="12"/>
              <c:spPr>
                <a:solidFill>
                  <a:srgbClr val="706e0c"/>
                </a:solidFill>
              </c:spPr>
            </c:marke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8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name>Droite de tendance = trend</c:name>
            <c:spPr>
              <a:ln cap="rnd" w="14400">
                <a:solidFill>
                  <a:srgbClr val="ff0000"/>
                </a:solidFill>
                <a:prstDash val="sysDash"/>
                <a:round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'Flux anthropique global'!$B$4:$B$47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xVal>
          <c:yVal>
            <c:numRef>
              <c:f>'Flux anthropique global'!$E$4:$E$47</c:f>
              <c:numCache>
                <c:formatCode>General</c:formatCode>
                <c:ptCount val="44"/>
                <c:pt idx="0">
                  <c:v>23.83</c:v>
                </c:pt>
                <c:pt idx="1">
                  <c:v>23.89</c:v>
                </c:pt>
                <c:pt idx="2">
                  <c:v>23.67</c:v>
                </c:pt>
                <c:pt idx="3">
                  <c:v>23.54</c:v>
                </c:pt>
                <c:pt idx="4">
                  <c:v>24.15</c:v>
                </c:pt>
                <c:pt idx="5">
                  <c:v>25.61</c:v>
                </c:pt>
                <c:pt idx="6">
                  <c:v>25.81</c:v>
                </c:pt>
                <c:pt idx="7">
                  <c:v>26.3</c:v>
                </c:pt>
                <c:pt idx="8">
                  <c:v>26.76</c:v>
                </c:pt>
                <c:pt idx="9">
                  <c:v>27.38</c:v>
                </c:pt>
                <c:pt idx="10">
                  <c:v>27.62</c:v>
                </c:pt>
                <c:pt idx="11">
                  <c:v>27.92</c:v>
                </c:pt>
                <c:pt idx="12">
                  <c:v>28.18</c:v>
                </c:pt>
                <c:pt idx="13">
                  <c:v>27.79</c:v>
                </c:pt>
                <c:pt idx="14">
                  <c:v>27.93</c:v>
                </c:pt>
                <c:pt idx="15">
                  <c:v>28.81</c:v>
                </c:pt>
                <c:pt idx="16">
                  <c:v>29.16</c:v>
                </c:pt>
                <c:pt idx="17">
                  <c:v>30.25</c:v>
                </c:pt>
                <c:pt idx="18">
                  <c:v>31.88</c:v>
                </c:pt>
                <c:pt idx="19">
                  <c:v>30.5</c:v>
                </c:pt>
                <c:pt idx="20">
                  <c:v>30.84</c:v>
                </c:pt>
                <c:pt idx="21">
                  <c:v>30.88</c:v>
                </c:pt>
                <c:pt idx="22">
                  <c:v>30.71</c:v>
                </c:pt>
                <c:pt idx="23">
                  <c:v>31.63</c:v>
                </c:pt>
                <c:pt idx="24">
                  <c:v>33.48</c:v>
                </c:pt>
                <c:pt idx="25">
                  <c:v>34.01</c:v>
                </c:pt>
                <c:pt idx="26">
                  <c:v>34.48</c:v>
                </c:pt>
                <c:pt idx="27">
                  <c:v>35.84</c:v>
                </c:pt>
                <c:pt idx="28">
                  <c:v>36.06</c:v>
                </c:pt>
                <c:pt idx="29">
                  <c:v>36.78</c:v>
                </c:pt>
                <c:pt idx="30">
                  <c:v>36.73</c:v>
                </c:pt>
                <c:pt idx="31">
                  <c:v>38.48</c:v>
                </c:pt>
                <c:pt idx="32">
                  <c:v>39.65</c:v>
                </c:pt>
                <c:pt idx="33">
                  <c:v>40.28</c:v>
                </c:pt>
                <c:pt idx="34">
                  <c:v>40.09</c:v>
                </c:pt>
                <c:pt idx="35">
                  <c:v>40.68</c:v>
                </c:pt>
                <c:pt idx="36">
                  <c:v>41.09</c:v>
                </c:pt>
                <c:pt idx="37">
                  <c:v>40.06</c:v>
                </c:pt>
                <c:pt idx="38">
                  <c:v>40.59</c:v>
                </c:pt>
                <c:pt idx="39">
                  <c:v>41.05</c:v>
                </c:pt>
                <c:pt idx="40">
                  <c:v>41.64</c:v>
                </c:pt>
                <c:pt idx="41">
                  <c:v>39.3</c:v>
                </c:pt>
                <c:pt idx="42">
                  <c:v>41.14</c:v>
                </c:pt>
                <c:pt idx="43">
                  <c:v>41.46</c:v>
                </c:pt>
              </c:numCache>
            </c:numRef>
          </c:yVal>
          <c:smooth val="1"/>
        </c:ser>
        <c:axId val="2290376"/>
        <c:axId val="34230958"/>
      </c:scatterChart>
      <c:valAx>
        <c:axId val="2290376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1440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34230958"/>
        <c:crosses val="autoZero"/>
        <c:crossBetween val="midCat"/>
      </c:valAx>
      <c:valAx>
        <c:axId val="34230958"/>
        <c:scaling>
          <c:orientation val="minMax"/>
          <c:max val="47"/>
          <c:min val="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1" sz="1300" spc="-1" strike="noStrike">
                    <a:latin typeface="Arial"/>
                  </a:defRPr>
                </a:pPr>
                <a:r>
                  <a:rPr b="1" sz="1300" spc="-1" strike="noStrike">
                    <a:latin typeface="Arial"/>
                  </a:rPr>
                  <a:t>Flux anthropique           (Gt-CO2 / an)</a:t>
                </a:r>
              </a:p>
            </c:rich>
          </c:tx>
          <c:layout>
            <c:manualLayout>
              <c:xMode val="edge"/>
              <c:yMode val="edge"/>
              <c:x val="0.00504037442781464"/>
              <c:y val="0.264030279300444"/>
            </c:manualLayout>
          </c:layout>
          <c:overlay val="0"/>
          <c:spPr>
            <a:solidFill>
              <a:srgbClr val="eeeeee"/>
            </a:solidFill>
            <a:ln w="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2290376"/>
        <c:crosses val="autoZero"/>
        <c:crossBetween val="midCat"/>
      </c:valAx>
      <c:spPr>
        <a:solidFill>
          <a:srgbClr val="ffffff"/>
        </a:solidFill>
        <a:ln w="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09385446130111"/>
          <c:y val="0.78115620514159"/>
          <c:w val="0.628317218679284"/>
          <c:h val="0.132985318107667"/>
        </c:manualLayout>
      </c:layout>
      <c:overlay val="0"/>
      <c:spPr>
        <a:solidFill>
          <a:srgbClr val="ffffd7"/>
        </a:solidFill>
        <a:ln w="0">
          <a:noFill/>
        </a:ln>
      </c:spPr>
      <c:txPr>
        <a:bodyPr/>
        <a:lstStyle/>
        <a:p>
          <a:pPr>
            <a:defRPr b="1" sz="15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solidFill>
        <a:srgbClr val="000000"/>
      </a:solidFill>
    </a:ln>
  </c:spPr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76177871889889"/>
          <c:y val="0.0629457567231564"/>
          <c:w val="0.828851244044468"/>
          <c:h val="0.8717529280900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'Flux anthropique global'!$G$3</c:f>
              <c:strCache>
                <c:ptCount val="1"/>
                <c:pt idx="0">
                  <c:v>Écart avec la tendance __ Flux anthropique detrended</c:v>
                </c:pt>
              </c:strCache>
            </c:strRef>
          </c:tx>
          <c:spPr>
            <a:solidFill>
              <a:srgbClr val="706e0c"/>
            </a:solidFill>
            <a:ln w="7200">
              <a:solidFill>
                <a:srgbClr val="706e0c"/>
              </a:solidFill>
              <a:prstDash val="dash"/>
              <a:round/>
            </a:ln>
          </c:spPr>
          <c:marker>
            <c:symbol val="circle"/>
            <c:size val="9"/>
            <c:spPr>
              <a:solidFill>
                <a:srgbClr val="706e0c"/>
              </a:solidFill>
            </c:spPr>
          </c:marker>
          <c:dPt>
            <c:idx val="0"/>
            <c:marker>
              <c:symbol val="circle"/>
              <c:size val="8"/>
              <c:spPr>
                <a:solidFill>
                  <a:srgbClr val="706e0c"/>
                </a:solidFill>
              </c:spPr>
            </c:marker>
          </c:dPt>
          <c:dPt>
            <c:idx val="13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Pt>
            <c:idx val="41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layout>
                <c:manualLayout>
                  <c:x val="-0.0148859902419596"/>
                  <c:y val="0.0802066145347586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'Flux anthropique global'!$B$4:$B$47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xVal>
          <c:yVal>
            <c:numRef>
              <c:f>'Flux anthropique global'!$G$4:$G$47</c:f>
              <c:numCache>
                <c:formatCode>General</c:formatCode>
                <c:ptCount val="44"/>
                <c:pt idx="0">
                  <c:v>1.22937999999995</c:v>
                </c:pt>
                <c:pt idx="1">
                  <c:v>0.820709999999977</c:v>
                </c:pt>
                <c:pt idx="2">
                  <c:v>0.132040000000004</c:v>
                </c:pt>
                <c:pt idx="3">
                  <c:v>-0.466629999999974</c:v>
                </c:pt>
                <c:pt idx="4">
                  <c:v>-0.325299999999949</c:v>
                </c:pt>
                <c:pt idx="5">
                  <c:v>0.666029999999964</c:v>
                </c:pt>
                <c:pt idx="6">
                  <c:v>0.397359999999988</c:v>
                </c:pt>
                <c:pt idx="7">
                  <c:v>0.418690000000016</c:v>
                </c:pt>
                <c:pt idx="8">
                  <c:v>0.410020000000042</c:v>
                </c:pt>
                <c:pt idx="9">
                  <c:v>0.561349999999951</c:v>
                </c:pt>
                <c:pt idx="10">
                  <c:v>0.332679999999979</c:v>
                </c:pt>
                <c:pt idx="11">
                  <c:v>0.164010000000005</c:v>
                </c:pt>
                <c:pt idx="12">
                  <c:v>-0.0446599999999719</c:v>
                </c:pt>
                <c:pt idx="13">
                  <c:v>-0.903330000000061</c:v>
                </c:pt>
                <c:pt idx="14">
                  <c:v>-1.23200000000003</c:v>
                </c:pt>
                <c:pt idx="15">
                  <c:v>-0.82067000000001</c:v>
                </c:pt>
                <c:pt idx="16">
                  <c:v>-0.939339999999984</c:v>
                </c:pt>
                <c:pt idx="17">
                  <c:v>-0.318009999999958</c:v>
                </c:pt>
                <c:pt idx="18">
                  <c:v>0.843319999999952</c:v>
                </c:pt>
                <c:pt idx="19">
                  <c:v>-1.00535000000002</c:v>
                </c:pt>
                <c:pt idx="20">
                  <c:v>-1.13402</c:v>
                </c:pt>
                <c:pt idx="21">
                  <c:v>-1.56268999999997</c:v>
                </c:pt>
                <c:pt idx="22">
                  <c:v>-2.20136000000006</c:v>
                </c:pt>
                <c:pt idx="23">
                  <c:v>-1.75003000000003</c:v>
                </c:pt>
                <c:pt idx="24">
                  <c:v>-0.368700000000011</c:v>
                </c:pt>
                <c:pt idx="25">
                  <c:v>-0.307369999999985</c:v>
                </c:pt>
                <c:pt idx="26">
                  <c:v>-0.30603999999996</c:v>
                </c:pt>
                <c:pt idx="27">
                  <c:v>0.585289999999958</c:v>
                </c:pt>
                <c:pt idx="28">
                  <c:v>0.336619999999982</c:v>
                </c:pt>
                <c:pt idx="29">
                  <c:v>0.587950000000006</c:v>
                </c:pt>
                <c:pt idx="30">
                  <c:v>0.0692800000000275</c:v>
                </c:pt>
                <c:pt idx="31">
                  <c:v>1.35060999999994</c:v>
                </c:pt>
                <c:pt idx="32">
                  <c:v>2.05193999999997</c:v>
                </c:pt>
                <c:pt idx="33">
                  <c:v>2.21326999999999</c:v>
                </c:pt>
                <c:pt idx="34">
                  <c:v>1.55460000000002</c:v>
                </c:pt>
                <c:pt idx="35">
                  <c:v>1.67593000000004</c:v>
                </c:pt>
                <c:pt idx="36">
                  <c:v>1.61725999999996</c:v>
                </c:pt>
                <c:pt idx="37">
                  <c:v>0.118589999999983</c:v>
                </c:pt>
                <c:pt idx="38">
                  <c:v>0.17992000000001</c:v>
                </c:pt>
                <c:pt idx="39">
                  <c:v>0.171250000000029</c:v>
                </c:pt>
                <c:pt idx="40">
                  <c:v>0.292579999999944</c:v>
                </c:pt>
                <c:pt idx="41">
                  <c:v>-2.51609000000003</c:v>
                </c:pt>
                <c:pt idx="42">
                  <c:v>-1.14476000000001</c:v>
                </c:pt>
                <c:pt idx="43">
                  <c:v>-1.29342999999998</c:v>
                </c:pt>
              </c:numCache>
            </c:numRef>
          </c:yVal>
          <c:smooth val="0"/>
        </c:ser>
        <c:axId val="4383925"/>
        <c:axId val="42800443"/>
      </c:scatterChart>
      <c:valAx>
        <c:axId val="4383925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none"/>
        <c:minorTickMark val="none"/>
        <c:tickLblPos val="low"/>
        <c:spPr>
          <a:ln w="14400">
            <a:solidFill>
              <a:srgbClr val="ff0000"/>
            </a:solidFill>
            <a:prstDash val="sysDash"/>
            <a:round/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42800443"/>
        <c:crosses val="autoZero"/>
        <c:crossBetween val="midCat"/>
      </c:valAx>
      <c:valAx>
        <c:axId val="42800443"/>
        <c:scaling>
          <c:orientation val="minMax"/>
          <c:max val="2.7"/>
          <c:min val="-2.7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Ecart avec la droite de tendance           (Gt-CO2/an)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0">
            <a:solidFill>
              <a:srgbClr val="111111"/>
            </a:solidFill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4383925"/>
        <c:crosses val="autoZero"/>
        <c:crossBetween val="midCat"/>
        <c:majorUnit val="0.3"/>
      </c:valAx>
      <c:spPr>
        <a:solidFill>
          <a:srgbClr val="ffffff"/>
        </a:solidFill>
        <a:ln w="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14545839508787"/>
          <c:y val="0.0696761530912659"/>
          <c:w val="0.797046212482134"/>
          <c:h val="0.056529704265899"/>
        </c:manualLayout>
      </c:layout>
      <c:overlay val="0"/>
      <c:spPr>
        <a:solidFill>
          <a:srgbClr val="ffffd7"/>
        </a:solidFill>
        <a:ln w="0">
          <a:noFill/>
        </a:ln>
      </c:spPr>
      <c:txPr>
        <a:bodyPr/>
        <a:lstStyle/>
        <a:p>
          <a:pPr>
            <a:defRPr b="1" sz="1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cccccc"/>
    </a:solidFill>
    <a:ln w="0">
      <a:solidFill>
        <a:srgbClr val="000000"/>
      </a:solidFill>
    </a:ln>
  </c:spPr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95422900880803"/>
          <c:y val="0.0306488616977469"/>
          <c:w val="0.88030308858033"/>
          <c:h val="0.854167892228955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000000"/>
            </a:solidFill>
            <a:ln w="28800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</c:spPr>
          </c:marker>
          <c:dPt>
            <c:idx val="12"/>
            <c:marker>
              <c:symbol val="circle"/>
              <c:size val="8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circle"/>
              <c:size val="10"/>
              <c:spPr>
                <a:solidFill>
                  <a:srgbClr val="ff0000"/>
                </a:solidFill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ffa6a6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5ae5f6"/>
                </a:solidFill>
              </c:spPr>
            </c:marker>
          </c:dPt>
          <c:dPt>
            <c:idx val="41"/>
            <c:marker>
              <c:symbol val="circle"/>
              <c:size val="12"/>
              <c:spPr>
                <a:solidFill>
                  <a:srgbClr val="81d41a"/>
                </a:solidFill>
              </c:spPr>
            </c:marker>
          </c:dPt>
          <c:dLbls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0">
                <a:solidFill>
                  <a:srgbClr val="999999"/>
                </a:solidFill>
                <a:prstDash val="dashDot"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'Flux anthropique global'!$G$4:$G$47</c:f>
              <c:numCache>
                <c:formatCode>General</c:formatCode>
                <c:ptCount val="44"/>
                <c:pt idx="0">
                  <c:v>1.22937999999995</c:v>
                </c:pt>
                <c:pt idx="1">
                  <c:v>0.820709999999977</c:v>
                </c:pt>
                <c:pt idx="2">
                  <c:v>0.132040000000004</c:v>
                </c:pt>
                <c:pt idx="3">
                  <c:v>-0.466629999999974</c:v>
                </c:pt>
                <c:pt idx="4">
                  <c:v>-0.325299999999949</c:v>
                </c:pt>
                <c:pt idx="5">
                  <c:v>0.666029999999964</c:v>
                </c:pt>
                <c:pt idx="6">
                  <c:v>0.397359999999988</c:v>
                </c:pt>
                <c:pt idx="7">
                  <c:v>0.418690000000016</c:v>
                </c:pt>
                <c:pt idx="8">
                  <c:v>0.410020000000042</c:v>
                </c:pt>
                <c:pt idx="9">
                  <c:v>0.561349999999951</c:v>
                </c:pt>
                <c:pt idx="10">
                  <c:v>0.332679999999979</c:v>
                </c:pt>
                <c:pt idx="11">
                  <c:v>0.164010000000005</c:v>
                </c:pt>
                <c:pt idx="12">
                  <c:v>-0.0446599999999719</c:v>
                </c:pt>
                <c:pt idx="13">
                  <c:v>-0.903330000000061</c:v>
                </c:pt>
                <c:pt idx="14">
                  <c:v>-1.23200000000003</c:v>
                </c:pt>
                <c:pt idx="15">
                  <c:v>-0.82067000000001</c:v>
                </c:pt>
                <c:pt idx="16">
                  <c:v>-0.939339999999984</c:v>
                </c:pt>
                <c:pt idx="17">
                  <c:v>-0.318009999999958</c:v>
                </c:pt>
                <c:pt idx="18">
                  <c:v>0.843319999999952</c:v>
                </c:pt>
                <c:pt idx="19">
                  <c:v>-1.00535000000002</c:v>
                </c:pt>
                <c:pt idx="20">
                  <c:v>-1.13402</c:v>
                </c:pt>
                <c:pt idx="21">
                  <c:v>-1.56268999999997</c:v>
                </c:pt>
                <c:pt idx="22">
                  <c:v>-2.20136000000006</c:v>
                </c:pt>
                <c:pt idx="23">
                  <c:v>-1.75003000000003</c:v>
                </c:pt>
                <c:pt idx="24">
                  <c:v>-0.368700000000011</c:v>
                </c:pt>
                <c:pt idx="25">
                  <c:v>-0.307369999999985</c:v>
                </c:pt>
                <c:pt idx="26">
                  <c:v>-0.30603999999996</c:v>
                </c:pt>
                <c:pt idx="27">
                  <c:v>0.585289999999958</c:v>
                </c:pt>
                <c:pt idx="28">
                  <c:v>0.336619999999982</c:v>
                </c:pt>
                <c:pt idx="29">
                  <c:v>0.587950000000006</c:v>
                </c:pt>
                <c:pt idx="30">
                  <c:v>0.0692800000000275</c:v>
                </c:pt>
                <c:pt idx="31">
                  <c:v>1.35060999999994</c:v>
                </c:pt>
                <c:pt idx="32">
                  <c:v>2.05193999999997</c:v>
                </c:pt>
                <c:pt idx="33">
                  <c:v>2.21326999999999</c:v>
                </c:pt>
                <c:pt idx="34">
                  <c:v>1.55460000000002</c:v>
                </c:pt>
                <c:pt idx="35">
                  <c:v>1.67593000000004</c:v>
                </c:pt>
                <c:pt idx="36">
                  <c:v>1.61725999999996</c:v>
                </c:pt>
                <c:pt idx="37">
                  <c:v>0.118589999999983</c:v>
                </c:pt>
                <c:pt idx="38">
                  <c:v>0.17992000000001</c:v>
                </c:pt>
                <c:pt idx="39">
                  <c:v>0.171250000000029</c:v>
                </c:pt>
                <c:pt idx="40">
                  <c:v>0.292579999999944</c:v>
                </c:pt>
                <c:pt idx="41">
                  <c:v>-2.51609000000003</c:v>
                </c:pt>
                <c:pt idx="42">
                  <c:v>-1.14476000000001</c:v>
                </c:pt>
                <c:pt idx="43">
                  <c:v>-1.29342999999998</c:v>
                </c:pt>
              </c:numCache>
            </c:numRef>
          </c:xVal>
          <c:yVal>
            <c:numRef>
              <c:f>'Flux anthropique global'!$I$4:$I$47</c:f>
              <c:numCache>
                <c:formatCode>General</c:formatCode>
                <c:ptCount val="44"/>
                <c:pt idx="0">
                  <c:v>6.46201999999999</c:v>
                </c:pt>
                <c:pt idx="1">
                  <c:v>2.9014</c:v>
                </c:pt>
                <c:pt idx="2">
                  <c:v>-1.67321999999999</c:v>
                </c:pt>
                <c:pt idx="3">
                  <c:v>-3.04984000000003</c:v>
                </c:pt>
                <c:pt idx="4">
                  <c:v>3.21753999999999</c:v>
                </c:pt>
                <c:pt idx="5">
                  <c:v>-1.66908</c:v>
                </c:pt>
                <c:pt idx="6">
                  <c:v>1.40030000000001</c:v>
                </c:pt>
                <c:pt idx="7">
                  <c:v>-3.72031999999998</c:v>
                </c:pt>
                <c:pt idx="8">
                  <c:v>8.78705999999998</c:v>
                </c:pt>
                <c:pt idx="9">
                  <c:v>4.75843999999999</c:v>
                </c:pt>
                <c:pt idx="10">
                  <c:v>-0.908179999999993</c:v>
                </c:pt>
                <c:pt idx="11">
                  <c:v>-2.98679999999998</c:v>
                </c:pt>
                <c:pt idx="12">
                  <c:v>-6.85942000000002</c:v>
                </c:pt>
                <c:pt idx="13">
                  <c:v>-7.30004000000001</c:v>
                </c:pt>
                <c:pt idx="14">
                  <c:v>-3.52866</c:v>
                </c:pt>
                <c:pt idx="15">
                  <c:v>-0.381279999999984</c:v>
                </c:pt>
                <c:pt idx="16">
                  <c:v>2.06409999999997</c:v>
                </c:pt>
                <c:pt idx="17">
                  <c:v>-5.55252000000001</c:v>
                </c:pt>
                <c:pt idx="18">
                  <c:v>1.41686</c:v>
                </c:pt>
                <c:pt idx="19">
                  <c:v>7.99624000000001</c:v>
                </c:pt>
                <c:pt idx="20">
                  <c:v>-3.98838000000003</c:v>
                </c:pt>
                <c:pt idx="21">
                  <c:v>-4.81900000000002</c:v>
                </c:pt>
                <c:pt idx="22">
                  <c:v>-0.423620000000003</c:v>
                </c:pt>
                <c:pt idx="23">
                  <c:v>3.58176000000001</c:v>
                </c:pt>
                <c:pt idx="24">
                  <c:v>2.59514000000002</c:v>
                </c:pt>
                <c:pt idx="25">
                  <c:v>-3.22748000000002</c:v>
                </c:pt>
                <c:pt idx="26">
                  <c:v>3.58589999999999</c:v>
                </c:pt>
                <c:pt idx="27">
                  <c:v>-2.00271999999999</c:v>
                </c:pt>
                <c:pt idx="28">
                  <c:v>0.520660000000021</c:v>
                </c:pt>
                <c:pt idx="29">
                  <c:v>-2.33796000000002</c:v>
                </c:pt>
                <c:pt idx="30">
                  <c:v>-4.10458000000001</c:v>
                </c:pt>
                <c:pt idx="31">
                  <c:v>2.1628</c:v>
                </c:pt>
                <c:pt idx="32">
                  <c:v>-3.73781999999999</c:v>
                </c:pt>
                <c:pt idx="33">
                  <c:v>1.74955999999997</c:v>
                </c:pt>
                <c:pt idx="34">
                  <c:v>1.85493999999999</c:v>
                </c:pt>
                <c:pt idx="35">
                  <c:v>-1.54968</c:v>
                </c:pt>
                <c:pt idx="36">
                  <c:v>5.34170000000001</c:v>
                </c:pt>
                <c:pt idx="37">
                  <c:v>4.19907999999997</c:v>
                </c:pt>
                <c:pt idx="38">
                  <c:v>-1.62354000000002</c:v>
                </c:pt>
                <c:pt idx="39">
                  <c:v>0.587839999999993</c:v>
                </c:pt>
                <c:pt idx="40">
                  <c:v>1.16122000000001</c:v>
                </c:pt>
                <c:pt idx="41">
                  <c:v>-0.371399999999976</c:v>
                </c:pt>
                <c:pt idx="42">
                  <c:v>0.591979999999978</c:v>
                </c:pt>
                <c:pt idx="43">
                  <c:v>-1.09664000000001</c:v>
                </c:pt>
              </c:numCache>
            </c:numRef>
          </c:yVal>
          <c:smooth val="0"/>
        </c:ser>
        <c:axId val="9581293"/>
        <c:axId val="84989542"/>
      </c:scatterChart>
      <c:valAx>
        <c:axId val="9581293"/>
        <c:scaling>
          <c:orientation val="minMax"/>
          <c:max val="8"/>
          <c:min val="-8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600" spc="-1" strike="noStrike">
                    <a:solidFill>
                      <a:srgbClr val="7b3d00"/>
                    </a:solidFill>
                    <a:latin typeface="Arial"/>
                  </a:defRPr>
                </a:pPr>
                <a:r>
                  <a:rPr b="1" sz="1600" spc="-1" strike="noStrike">
                    <a:solidFill>
                      <a:srgbClr val="7b3d00"/>
                    </a:solidFill>
                    <a:latin typeface="Arial"/>
                  </a:rPr>
                  <a:t>Flux anthropique DETRENDED                      (Gt-CO2/an) </a:t>
                </a:r>
              </a:p>
            </c:rich>
          </c:tx>
          <c:layout>
            <c:manualLayout>
              <c:xMode val="edge"/>
              <c:yMode val="edge"/>
              <c:x val="0.311435055194431"/>
              <c:y val="0.938114006706277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0">
            <a:solidFill>
              <a:srgbClr val="784b04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784b04"/>
                </a:solidFill>
                <a:latin typeface="Arial"/>
              </a:defRPr>
            </a:pPr>
          </a:p>
        </c:txPr>
        <c:crossAx val="84989542"/>
        <c:crosses val="autoZero"/>
        <c:crossBetween val="midCat"/>
        <c:majorUnit val="2"/>
      </c:valAx>
      <c:valAx>
        <c:axId val="84989542"/>
        <c:scaling>
          <c:orientation val="minMax"/>
          <c:max val="9"/>
          <c:min val="-8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5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1" sz="1500" spc="-1" strike="noStrike">
                    <a:solidFill>
                      <a:srgbClr val="000000"/>
                    </a:solidFill>
                    <a:latin typeface="Arial"/>
                  </a:rPr>
                  <a:t>Croissance atmospherique DETRENDED (Gt-CO2/an)</a:t>
                </a:r>
              </a:p>
            </c:rich>
          </c:tx>
          <c:layout>
            <c:manualLayout>
              <c:xMode val="edge"/>
              <c:yMode val="edge"/>
              <c:x val="0.0138082233932074"/>
              <c:y val="0.111418318724631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581293"/>
        <c:crosses val="autoZero"/>
        <c:crossBetween val="midCat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cccccc"/>
    </a:solidFill>
    <a:ln w="0">
      <a:solidFill>
        <a:srgbClr val="000000"/>
      </a:solidFill>
    </a:ln>
  </c:spPr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0234239778453"/>
          <c:y val="0.037355138537561"/>
          <c:w val="0.88788030308858"/>
          <c:h val="0.8474616153891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'Flux anthropique global'!$T$91</c:f>
              <c:strCache>
                <c:ptCount val="1"/>
                <c:pt idx="0">
                  <c:v>Croissance atmospherique (Gt-CO2/an)</c:v>
                </c:pt>
              </c:strCache>
            </c:strRef>
          </c:tx>
          <c:spPr>
            <a:solidFill>
              <a:srgbClr val="000000"/>
            </a:solidFill>
            <a:ln w="28800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</c:spPr>
          </c:marker>
          <c:dPt>
            <c:idx val="12"/>
            <c:marker>
              <c:symbol val="square"/>
              <c:size val="8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square"/>
              <c:size val="10"/>
              <c:spPr>
                <a:solidFill>
                  <a:srgbClr val="ff4000"/>
                </a:solidFill>
              </c:spPr>
            </c:marker>
          </c:dPt>
          <c:dPt>
            <c:idx val="19"/>
            <c:marker>
              <c:symbol val="square"/>
              <c:size val="12"/>
              <c:spPr>
                <a:solidFill>
                  <a:srgbClr val="ffa6a6"/>
                </a:solidFill>
              </c:spPr>
            </c:marker>
          </c:dPt>
          <c:dPt>
            <c:idx val="20"/>
            <c:marker>
              <c:symbol val="square"/>
              <c:size val="12"/>
              <c:spPr>
                <a:solidFill>
                  <a:srgbClr val="31f3f0"/>
                </a:solidFill>
              </c:spPr>
            </c:marker>
          </c:dPt>
          <c:dPt>
            <c:idx val="32"/>
            <c:marker>
              <c:symbol val="square"/>
              <c:size val="6"/>
              <c:spPr>
                <a:solidFill>
                  <a:srgbClr val="000000"/>
                </a:solidFill>
              </c:spPr>
            </c:marker>
          </c:dPt>
          <c:dPt>
            <c:idx val="41"/>
            <c:marker>
              <c:symbol val="square"/>
              <c:size val="12"/>
              <c:spPr>
                <a:solidFill>
                  <a:srgbClr val="5eb91e"/>
                </a:solidFill>
              </c:spPr>
            </c:marker>
          </c:dPt>
          <c:dLbls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3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4400">
                <a:solidFill>
                  <a:srgbClr val="000000"/>
                </a:solidFill>
                <a:prstDash val="dashDot"/>
                <a:round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'Flux anthropique global'!$S$92:$S$135</c:f>
              <c:numCache>
                <c:formatCode>General</c:formatCode>
                <c:ptCount val="44"/>
                <c:pt idx="0">
                  <c:v>23.83</c:v>
                </c:pt>
                <c:pt idx="1">
                  <c:v>23.89</c:v>
                </c:pt>
                <c:pt idx="2">
                  <c:v>23.67</c:v>
                </c:pt>
                <c:pt idx="3">
                  <c:v>23.54</c:v>
                </c:pt>
                <c:pt idx="4">
                  <c:v>24.15</c:v>
                </c:pt>
                <c:pt idx="5">
                  <c:v>25.61</c:v>
                </c:pt>
                <c:pt idx="6">
                  <c:v>25.81</c:v>
                </c:pt>
                <c:pt idx="7">
                  <c:v>26.3</c:v>
                </c:pt>
                <c:pt idx="8">
                  <c:v>26.76</c:v>
                </c:pt>
                <c:pt idx="9">
                  <c:v>27.38</c:v>
                </c:pt>
                <c:pt idx="10">
                  <c:v>27.62</c:v>
                </c:pt>
                <c:pt idx="11">
                  <c:v>27.92</c:v>
                </c:pt>
                <c:pt idx="12">
                  <c:v>28.18</c:v>
                </c:pt>
                <c:pt idx="13">
                  <c:v>27.79</c:v>
                </c:pt>
                <c:pt idx="14">
                  <c:v>27.93</c:v>
                </c:pt>
                <c:pt idx="15">
                  <c:v>28.81</c:v>
                </c:pt>
                <c:pt idx="16">
                  <c:v>29.16</c:v>
                </c:pt>
                <c:pt idx="17">
                  <c:v>30.25</c:v>
                </c:pt>
                <c:pt idx="18">
                  <c:v>31.88</c:v>
                </c:pt>
                <c:pt idx="19">
                  <c:v>30.5</c:v>
                </c:pt>
                <c:pt idx="20">
                  <c:v>30.84</c:v>
                </c:pt>
                <c:pt idx="21">
                  <c:v>30.88</c:v>
                </c:pt>
                <c:pt idx="22">
                  <c:v>30.71</c:v>
                </c:pt>
                <c:pt idx="23">
                  <c:v>31.63</c:v>
                </c:pt>
                <c:pt idx="24">
                  <c:v>33.48</c:v>
                </c:pt>
                <c:pt idx="25">
                  <c:v>34.01</c:v>
                </c:pt>
                <c:pt idx="26">
                  <c:v>34.48</c:v>
                </c:pt>
                <c:pt idx="27">
                  <c:v>35.84</c:v>
                </c:pt>
                <c:pt idx="28">
                  <c:v>36.06</c:v>
                </c:pt>
                <c:pt idx="29">
                  <c:v>36.78</c:v>
                </c:pt>
                <c:pt idx="30">
                  <c:v>36.73</c:v>
                </c:pt>
                <c:pt idx="31">
                  <c:v>38.48</c:v>
                </c:pt>
                <c:pt idx="32">
                  <c:v>39.65</c:v>
                </c:pt>
                <c:pt idx="33">
                  <c:v>40.28</c:v>
                </c:pt>
                <c:pt idx="34">
                  <c:v>40.09</c:v>
                </c:pt>
                <c:pt idx="35">
                  <c:v>40.68</c:v>
                </c:pt>
                <c:pt idx="36">
                  <c:v>41.09</c:v>
                </c:pt>
                <c:pt idx="37">
                  <c:v>40.06</c:v>
                </c:pt>
                <c:pt idx="38">
                  <c:v>40.59</c:v>
                </c:pt>
                <c:pt idx="39">
                  <c:v>41.05</c:v>
                </c:pt>
                <c:pt idx="40">
                  <c:v>41.64</c:v>
                </c:pt>
                <c:pt idx="41">
                  <c:v>39.3</c:v>
                </c:pt>
                <c:pt idx="42">
                  <c:v>41.14</c:v>
                </c:pt>
                <c:pt idx="43">
                  <c:v>41.46</c:v>
                </c:pt>
              </c:numCache>
            </c:numRef>
          </c:xVal>
          <c:yVal>
            <c:numRef>
              <c:f>'Flux anthropique global'!$T$92:$T$135</c:f>
              <c:numCache>
                <c:formatCode>General</c:formatCode>
                <c:ptCount val="44"/>
                <c:pt idx="0">
                  <c:v>16.692</c:v>
                </c:pt>
                <c:pt idx="1">
                  <c:v>13.338</c:v>
                </c:pt>
                <c:pt idx="2">
                  <c:v>8.97</c:v>
                </c:pt>
                <c:pt idx="3">
                  <c:v>7.8</c:v>
                </c:pt>
                <c:pt idx="4">
                  <c:v>14.274</c:v>
                </c:pt>
                <c:pt idx="5">
                  <c:v>9.594</c:v>
                </c:pt>
                <c:pt idx="6">
                  <c:v>12.87</c:v>
                </c:pt>
                <c:pt idx="7">
                  <c:v>7.956</c:v>
                </c:pt>
                <c:pt idx="8">
                  <c:v>20.67</c:v>
                </c:pt>
                <c:pt idx="9">
                  <c:v>16.848</c:v>
                </c:pt>
                <c:pt idx="10">
                  <c:v>11.388</c:v>
                </c:pt>
                <c:pt idx="11">
                  <c:v>9.516</c:v>
                </c:pt>
                <c:pt idx="12">
                  <c:v>5.85</c:v>
                </c:pt>
                <c:pt idx="13">
                  <c:v>5.616</c:v>
                </c:pt>
                <c:pt idx="14">
                  <c:v>9.594</c:v>
                </c:pt>
                <c:pt idx="15">
                  <c:v>12.948</c:v>
                </c:pt>
                <c:pt idx="16">
                  <c:v>15.6</c:v>
                </c:pt>
                <c:pt idx="17">
                  <c:v>8.19</c:v>
                </c:pt>
                <c:pt idx="18">
                  <c:v>15.366</c:v>
                </c:pt>
                <c:pt idx="19">
                  <c:v>22.152</c:v>
                </c:pt>
                <c:pt idx="20">
                  <c:v>10.374</c:v>
                </c:pt>
                <c:pt idx="21">
                  <c:v>9.75</c:v>
                </c:pt>
                <c:pt idx="22">
                  <c:v>14.352</c:v>
                </c:pt>
                <c:pt idx="23">
                  <c:v>18.564</c:v>
                </c:pt>
                <c:pt idx="24">
                  <c:v>17.784</c:v>
                </c:pt>
                <c:pt idx="25">
                  <c:v>12.168</c:v>
                </c:pt>
                <c:pt idx="26">
                  <c:v>19.188</c:v>
                </c:pt>
                <c:pt idx="27">
                  <c:v>13.806</c:v>
                </c:pt>
                <c:pt idx="28">
                  <c:v>16.536</c:v>
                </c:pt>
                <c:pt idx="29">
                  <c:v>13.884</c:v>
                </c:pt>
                <c:pt idx="30">
                  <c:v>12.324</c:v>
                </c:pt>
                <c:pt idx="31">
                  <c:v>18.798</c:v>
                </c:pt>
                <c:pt idx="32">
                  <c:v>13.104</c:v>
                </c:pt>
                <c:pt idx="33">
                  <c:v>18.798</c:v>
                </c:pt>
                <c:pt idx="34">
                  <c:v>19.11</c:v>
                </c:pt>
                <c:pt idx="35">
                  <c:v>15.912</c:v>
                </c:pt>
                <c:pt idx="36">
                  <c:v>23.01</c:v>
                </c:pt>
                <c:pt idx="37">
                  <c:v>22.074</c:v>
                </c:pt>
                <c:pt idx="38">
                  <c:v>16.458</c:v>
                </c:pt>
                <c:pt idx="39">
                  <c:v>18.876</c:v>
                </c:pt>
                <c:pt idx="40">
                  <c:v>19.656</c:v>
                </c:pt>
                <c:pt idx="41">
                  <c:v>18.33</c:v>
                </c:pt>
                <c:pt idx="42">
                  <c:v>19.5</c:v>
                </c:pt>
                <c:pt idx="43">
                  <c:v>18.018</c:v>
                </c:pt>
              </c:numCache>
            </c:numRef>
          </c:yVal>
          <c:smooth val="0"/>
        </c:ser>
        <c:axId val="77755822"/>
        <c:axId val="40509411"/>
      </c:scatterChart>
      <c:valAx>
        <c:axId val="77755822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800" spc="-1" strike="noStrike">
                    <a:solidFill>
                      <a:srgbClr val="7b3d00"/>
                    </a:solidFill>
                    <a:latin typeface="Arial"/>
                  </a:defRPr>
                </a:pPr>
                <a:r>
                  <a:rPr b="1" sz="1800" spc="-1" strike="noStrike">
                    <a:solidFill>
                      <a:srgbClr val="7b3d00"/>
                    </a:solidFill>
                    <a:latin typeface="Arial"/>
                  </a:rPr>
                  <a:t>Flux anthropique                        (Gt-CO2 /an)</a:t>
                </a:r>
              </a:p>
            </c:rich>
          </c:tx>
          <c:layout>
            <c:manualLayout>
              <c:xMode val="edge"/>
              <c:yMode val="edge"/>
              <c:x val="0.351090426554868"/>
              <c:y val="0.930407671039473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784b04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7b3d00"/>
                </a:solidFill>
                <a:latin typeface="Arial"/>
              </a:defRPr>
            </a:pPr>
          </a:p>
        </c:txPr>
        <c:crossAx val="40509411"/>
        <c:crosses val="autoZero"/>
        <c:crossBetween val="midCat"/>
      </c:valAx>
      <c:valAx>
        <c:axId val="40509411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600" spc="-1" strike="noStrike">
                    <a:latin typeface="Arial"/>
                  </a:defRPr>
                </a:pPr>
                <a:r>
                  <a:rPr b="1" sz="1600" spc="-1" strike="noStrike">
                    <a:latin typeface="Arial"/>
                  </a:rPr>
                  <a:t>Croissance CO2 atmospherique          (Gt-CO2 /an)</a:t>
                </a:r>
              </a:p>
            </c:rich>
          </c:tx>
          <c:layout>
            <c:manualLayout>
              <c:xMode val="edge"/>
              <c:yMode val="edge"/>
              <c:x val="0.00769260356167545"/>
              <c:y val="0.0882993117242191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400" spc="-1" strike="noStrike">
                <a:latin typeface="Arial"/>
              </a:defRPr>
            </a:pPr>
          </a:p>
        </c:txPr>
        <c:crossAx val="77755822"/>
        <c:crosses val="autoZero"/>
        <c:crossBetween val="midCat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eeeeee"/>
    </a:solidFill>
    <a:ln w="0">
      <a:solidFill>
        <a:srgbClr val="000000"/>
      </a:solidFill>
    </a:ln>
  </c:spPr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75267496930363"/>
          <c:y val="0.0629457567231564"/>
          <c:w val="0.82880196456762"/>
          <c:h val="0.8717529280900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'Flux anthropique global'!$G$3</c:f>
              <c:strCache>
                <c:ptCount val="1"/>
                <c:pt idx="0">
                  <c:v>Écart avec la tendance __ Flux anthropique detrended</c:v>
                </c:pt>
              </c:strCache>
            </c:strRef>
          </c:tx>
          <c:spPr>
            <a:solidFill>
              <a:srgbClr val="706e0c"/>
            </a:solidFill>
            <a:ln w="7200">
              <a:solidFill>
                <a:srgbClr val="706e0c"/>
              </a:solidFill>
              <a:prstDash val="dash"/>
              <a:round/>
            </a:ln>
          </c:spPr>
          <c:marker>
            <c:symbol val="circle"/>
            <c:size val="9"/>
            <c:spPr>
              <a:solidFill>
                <a:srgbClr val="706e0c"/>
              </a:solidFill>
            </c:spPr>
          </c:marker>
          <c:dPt>
            <c:idx val="0"/>
            <c:marker>
              <c:symbol val="circle"/>
              <c:size val="8"/>
              <c:spPr>
                <a:solidFill>
                  <a:srgbClr val="706e0c"/>
                </a:solidFill>
              </c:spPr>
            </c:marker>
          </c:dPt>
          <c:dPt>
            <c:idx val="12"/>
            <c:marker>
              <c:symbol val="circle"/>
              <c:size val="9"/>
              <c:spPr>
                <a:solidFill>
                  <a:srgbClr val="706e0c"/>
                </a:solidFill>
              </c:spPr>
            </c:marker>
          </c:dPt>
          <c:dPt>
            <c:idx val="13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Pt>
            <c:idx val="41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layout>
                <c:manualLayout>
                  <c:x val="-0.0148859902419596"/>
                  <c:y val="0.0802066145347586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'Flux anthropique global'!$B$4:$B$47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xVal>
          <c:yVal>
            <c:numRef>
              <c:f>'Flux anthropique global'!$G$4:$G$47</c:f>
              <c:numCache>
                <c:formatCode>General</c:formatCode>
                <c:ptCount val="44"/>
                <c:pt idx="0">
                  <c:v>1.22937999999995</c:v>
                </c:pt>
                <c:pt idx="1">
                  <c:v>0.820709999999977</c:v>
                </c:pt>
                <c:pt idx="2">
                  <c:v>0.132040000000004</c:v>
                </c:pt>
                <c:pt idx="3">
                  <c:v>-0.466629999999974</c:v>
                </c:pt>
                <c:pt idx="4">
                  <c:v>-0.325299999999949</c:v>
                </c:pt>
                <c:pt idx="5">
                  <c:v>0.666029999999964</c:v>
                </c:pt>
                <c:pt idx="6">
                  <c:v>0.397359999999988</c:v>
                </c:pt>
                <c:pt idx="7">
                  <c:v>0.418690000000016</c:v>
                </c:pt>
                <c:pt idx="8">
                  <c:v>0.410020000000042</c:v>
                </c:pt>
                <c:pt idx="9">
                  <c:v>0.561349999999951</c:v>
                </c:pt>
                <c:pt idx="10">
                  <c:v>0.332679999999979</c:v>
                </c:pt>
                <c:pt idx="11">
                  <c:v>0.164010000000005</c:v>
                </c:pt>
                <c:pt idx="12">
                  <c:v>-0.0446599999999719</c:v>
                </c:pt>
                <c:pt idx="13">
                  <c:v>-0.903330000000061</c:v>
                </c:pt>
                <c:pt idx="14">
                  <c:v>-1.23200000000003</c:v>
                </c:pt>
                <c:pt idx="15">
                  <c:v>-0.82067000000001</c:v>
                </c:pt>
                <c:pt idx="16">
                  <c:v>-0.939339999999984</c:v>
                </c:pt>
                <c:pt idx="17">
                  <c:v>-0.318009999999958</c:v>
                </c:pt>
                <c:pt idx="18">
                  <c:v>0.843319999999952</c:v>
                </c:pt>
                <c:pt idx="19">
                  <c:v>-1.00535000000002</c:v>
                </c:pt>
                <c:pt idx="20">
                  <c:v>-1.13402</c:v>
                </c:pt>
                <c:pt idx="21">
                  <c:v>-1.56268999999997</c:v>
                </c:pt>
                <c:pt idx="22">
                  <c:v>-2.20136000000006</c:v>
                </c:pt>
                <c:pt idx="23">
                  <c:v>-1.75003000000003</c:v>
                </c:pt>
                <c:pt idx="24">
                  <c:v>-0.368700000000011</c:v>
                </c:pt>
                <c:pt idx="25">
                  <c:v>-0.307369999999985</c:v>
                </c:pt>
                <c:pt idx="26">
                  <c:v>-0.30603999999996</c:v>
                </c:pt>
                <c:pt idx="27">
                  <c:v>0.585289999999958</c:v>
                </c:pt>
                <c:pt idx="28">
                  <c:v>0.336619999999982</c:v>
                </c:pt>
                <c:pt idx="29">
                  <c:v>0.587950000000006</c:v>
                </c:pt>
                <c:pt idx="30">
                  <c:v>0.0692800000000275</c:v>
                </c:pt>
                <c:pt idx="31">
                  <c:v>1.35060999999994</c:v>
                </c:pt>
                <c:pt idx="32">
                  <c:v>2.05193999999997</c:v>
                </c:pt>
                <c:pt idx="33">
                  <c:v>2.21326999999999</c:v>
                </c:pt>
                <c:pt idx="34">
                  <c:v>1.55460000000002</c:v>
                </c:pt>
                <c:pt idx="35">
                  <c:v>1.67593000000004</c:v>
                </c:pt>
                <c:pt idx="36">
                  <c:v>1.61725999999996</c:v>
                </c:pt>
                <c:pt idx="37">
                  <c:v>0.118589999999983</c:v>
                </c:pt>
                <c:pt idx="38">
                  <c:v>0.17992000000001</c:v>
                </c:pt>
                <c:pt idx="39">
                  <c:v>0.171250000000029</c:v>
                </c:pt>
                <c:pt idx="40">
                  <c:v>0.292579999999944</c:v>
                </c:pt>
                <c:pt idx="41">
                  <c:v>-2.51609000000003</c:v>
                </c:pt>
                <c:pt idx="42">
                  <c:v>-1.14476000000001</c:v>
                </c:pt>
                <c:pt idx="43">
                  <c:v>-1.29342999999998</c:v>
                </c:pt>
              </c:numCache>
            </c:numRef>
          </c:yVal>
          <c:smooth val="0"/>
        </c:ser>
        <c:axId val="72992214"/>
        <c:axId val="34201513"/>
      </c:scatterChart>
      <c:valAx>
        <c:axId val="72992214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none"/>
        <c:minorTickMark val="none"/>
        <c:tickLblPos val="low"/>
        <c:spPr>
          <a:ln w="14400">
            <a:solidFill>
              <a:srgbClr val="ff0000"/>
            </a:solidFill>
            <a:prstDash val="sysDash"/>
            <a:round/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34201513"/>
        <c:crosses val="autoZero"/>
        <c:crossBetween val="midCat"/>
      </c:valAx>
      <c:valAx>
        <c:axId val="34201513"/>
        <c:scaling>
          <c:orientation val="minMax"/>
          <c:max val="9"/>
          <c:min val="-8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Ecart avec la droite de tendance           (Gt-CO2/an)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0">
            <a:solidFill>
              <a:srgbClr val="111111"/>
            </a:solidFill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72992214"/>
        <c:crosses val="autoZero"/>
        <c:crossBetween val="midCat"/>
        <c:majorUnit val="2"/>
      </c:valAx>
      <c:spPr>
        <a:solidFill>
          <a:srgbClr val="ffffff"/>
        </a:solidFill>
        <a:ln w="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0926629640456"/>
          <c:y val="0.831992149165849"/>
          <c:w val="0.503449485500468"/>
          <c:h val="0.0897016487830411"/>
        </c:manualLayout>
      </c:layout>
      <c:overlay val="0"/>
      <c:spPr>
        <a:solidFill>
          <a:srgbClr val="ffffd7"/>
        </a:solidFill>
        <a:ln w="0">
          <a:noFill/>
        </a:ln>
      </c:spPr>
      <c:txPr>
        <a:bodyPr/>
        <a:lstStyle/>
        <a:p>
          <a:pPr>
            <a:defRPr b="1" sz="15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cccccc"/>
    </a:solidFill>
    <a:ln w="0">
      <a:solidFill>
        <a:srgbClr val="000000"/>
      </a:solidFill>
    </a:ln>
  </c:spPr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01979224554354"/>
          <c:y val="0.037349274473738"/>
          <c:w val="0.887786944812551"/>
          <c:h val="0.8699162068260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'Flux anthropique global'!$T$91</c:f>
              <c:strCache>
                <c:ptCount val="1"/>
                <c:pt idx="0">
                  <c:v>Croissance atmospherique (Gt-CO2/an)</c:v>
                </c:pt>
              </c:strCache>
            </c:strRef>
          </c:tx>
          <c:spPr>
            <a:solidFill>
              <a:srgbClr val="000000"/>
            </a:solidFill>
            <a:ln w="28800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</c:spPr>
          </c:marker>
          <c:dPt>
            <c:idx val="12"/>
            <c:marker>
              <c:symbol val="square"/>
              <c:size val="6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square"/>
              <c:size val="12"/>
              <c:spPr>
                <a:solidFill>
                  <a:srgbClr val="ff0000"/>
                </a:solidFill>
              </c:spPr>
            </c:marker>
          </c:dPt>
          <c:dPt>
            <c:idx val="19"/>
            <c:marker>
              <c:symbol val="square"/>
              <c:size val="12"/>
              <c:spPr>
                <a:solidFill>
                  <a:srgbClr val="ffa6a6"/>
                </a:solidFill>
              </c:spPr>
            </c:marker>
          </c:dPt>
          <c:dPt>
            <c:idx val="20"/>
            <c:marker>
              <c:symbol val="square"/>
              <c:size val="12"/>
              <c:spPr>
                <a:solidFill>
                  <a:srgbClr val="31f3f0"/>
                </a:solidFill>
              </c:spPr>
            </c:marker>
          </c:dPt>
          <c:dPt>
            <c:idx val="32"/>
            <c:marker>
              <c:symbol val="square"/>
              <c:size val="12"/>
              <c:spPr>
                <a:solidFill>
                  <a:srgbClr val="81d41a"/>
                </a:solidFill>
              </c:spPr>
            </c:marker>
          </c:dPt>
          <c:dLbls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3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4400">
                <a:solidFill>
                  <a:srgbClr val="000000"/>
                </a:solidFill>
                <a:prstDash val="dashDot"/>
                <a:round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'Flux anthropique global'!$S$92:$S$135</c:f>
              <c:numCache>
                <c:formatCode>General</c:formatCode>
                <c:ptCount val="44"/>
                <c:pt idx="0">
                  <c:v>23.83</c:v>
                </c:pt>
                <c:pt idx="1">
                  <c:v>23.89</c:v>
                </c:pt>
                <c:pt idx="2">
                  <c:v>23.67</c:v>
                </c:pt>
                <c:pt idx="3">
                  <c:v>23.54</c:v>
                </c:pt>
                <c:pt idx="4">
                  <c:v>24.15</c:v>
                </c:pt>
                <c:pt idx="5">
                  <c:v>25.61</c:v>
                </c:pt>
                <c:pt idx="6">
                  <c:v>25.81</c:v>
                </c:pt>
                <c:pt idx="7">
                  <c:v>26.3</c:v>
                </c:pt>
                <c:pt idx="8">
                  <c:v>26.76</c:v>
                </c:pt>
                <c:pt idx="9">
                  <c:v>27.38</c:v>
                </c:pt>
                <c:pt idx="10">
                  <c:v>27.62</c:v>
                </c:pt>
                <c:pt idx="11">
                  <c:v>27.92</c:v>
                </c:pt>
                <c:pt idx="12">
                  <c:v>28.18</c:v>
                </c:pt>
                <c:pt idx="13">
                  <c:v>27.79</c:v>
                </c:pt>
                <c:pt idx="14">
                  <c:v>27.93</c:v>
                </c:pt>
                <c:pt idx="15">
                  <c:v>28.81</c:v>
                </c:pt>
                <c:pt idx="16">
                  <c:v>29.16</c:v>
                </c:pt>
                <c:pt idx="17">
                  <c:v>30.25</c:v>
                </c:pt>
                <c:pt idx="18">
                  <c:v>31.88</c:v>
                </c:pt>
                <c:pt idx="19">
                  <c:v>30.5</c:v>
                </c:pt>
                <c:pt idx="20">
                  <c:v>30.84</c:v>
                </c:pt>
                <c:pt idx="21">
                  <c:v>30.88</c:v>
                </c:pt>
                <c:pt idx="22">
                  <c:v>30.71</c:v>
                </c:pt>
                <c:pt idx="23">
                  <c:v>31.63</c:v>
                </c:pt>
                <c:pt idx="24">
                  <c:v>33.48</c:v>
                </c:pt>
                <c:pt idx="25">
                  <c:v>34.01</c:v>
                </c:pt>
                <c:pt idx="26">
                  <c:v>34.48</c:v>
                </c:pt>
                <c:pt idx="27">
                  <c:v>35.84</c:v>
                </c:pt>
                <c:pt idx="28">
                  <c:v>36.06</c:v>
                </c:pt>
                <c:pt idx="29">
                  <c:v>36.78</c:v>
                </c:pt>
                <c:pt idx="30">
                  <c:v>36.73</c:v>
                </c:pt>
                <c:pt idx="31">
                  <c:v>38.48</c:v>
                </c:pt>
                <c:pt idx="32">
                  <c:v>39.65</c:v>
                </c:pt>
                <c:pt idx="33">
                  <c:v>40.28</c:v>
                </c:pt>
                <c:pt idx="34">
                  <c:v>40.09</c:v>
                </c:pt>
                <c:pt idx="35">
                  <c:v>40.68</c:v>
                </c:pt>
                <c:pt idx="36">
                  <c:v>41.09</c:v>
                </c:pt>
                <c:pt idx="37">
                  <c:v>40.06</c:v>
                </c:pt>
                <c:pt idx="38">
                  <c:v>40.59</c:v>
                </c:pt>
                <c:pt idx="39">
                  <c:v>41.05</c:v>
                </c:pt>
                <c:pt idx="40">
                  <c:v>41.64</c:v>
                </c:pt>
                <c:pt idx="41">
                  <c:v>39.3</c:v>
                </c:pt>
                <c:pt idx="42">
                  <c:v>41.14</c:v>
                </c:pt>
                <c:pt idx="43">
                  <c:v>41.46</c:v>
                </c:pt>
              </c:numCache>
            </c:numRef>
          </c:xVal>
          <c:yVal>
            <c:numRef>
              <c:f>'Flux anthropique global'!$T$92:$T$135</c:f>
              <c:numCache>
                <c:formatCode>General</c:formatCode>
                <c:ptCount val="44"/>
                <c:pt idx="0">
                  <c:v>16.692</c:v>
                </c:pt>
                <c:pt idx="1">
                  <c:v>13.338</c:v>
                </c:pt>
                <c:pt idx="2">
                  <c:v>8.97</c:v>
                </c:pt>
                <c:pt idx="3">
                  <c:v>7.8</c:v>
                </c:pt>
                <c:pt idx="4">
                  <c:v>14.274</c:v>
                </c:pt>
                <c:pt idx="5">
                  <c:v>9.594</c:v>
                </c:pt>
                <c:pt idx="6">
                  <c:v>12.87</c:v>
                </c:pt>
                <c:pt idx="7">
                  <c:v>7.956</c:v>
                </c:pt>
                <c:pt idx="8">
                  <c:v>20.67</c:v>
                </c:pt>
                <c:pt idx="9">
                  <c:v>16.848</c:v>
                </c:pt>
                <c:pt idx="10">
                  <c:v>11.388</c:v>
                </c:pt>
                <c:pt idx="11">
                  <c:v>9.516</c:v>
                </c:pt>
                <c:pt idx="12">
                  <c:v>5.85</c:v>
                </c:pt>
                <c:pt idx="13">
                  <c:v>5.616</c:v>
                </c:pt>
                <c:pt idx="14">
                  <c:v>9.594</c:v>
                </c:pt>
                <c:pt idx="15">
                  <c:v>12.948</c:v>
                </c:pt>
                <c:pt idx="16">
                  <c:v>15.6</c:v>
                </c:pt>
                <c:pt idx="17">
                  <c:v>8.19</c:v>
                </c:pt>
                <c:pt idx="18">
                  <c:v>15.366</c:v>
                </c:pt>
                <c:pt idx="19">
                  <c:v>22.152</c:v>
                </c:pt>
                <c:pt idx="20">
                  <c:v>10.374</c:v>
                </c:pt>
                <c:pt idx="21">
                  <c:v>9.75</c:v>
                </c:pt>
                <c:pt idx="22">
                  <c:v>14.352</c:v>
                </c:pt>
                <c:pt idx="23">
                  <c:v>18.564</c:v>
                </c:pt>
                <c:pt idx="24">
                  <c:v>17.784</c:v>
                </c:pt>
                <c:pt idx="25">
                  <c:v>12.168</c:v>
                </c:pt>
                <c:pt idx="26">
                  <c:v>19.188</c:v>
                </c:pt>
                <c:pt idx="27">
                  <c:v>13.806</c:v>
                </c:pt>
                <c:pt idx="28">
                  <c:v>16.536</c:v>
                </c:pt>
                <c:pt idx="29">
                  <c:v>13.884</c:v>
                </c:pt>
                <c:pt idx="30">
                  <c:v>12.324</c:v>
                </c:pt>
                <c:pt idx="31">
                  <c:v>18.798</c:v>
                </c:pt>
                <c:pt idx="32">
                  <c:v>13.104</c:v>
                </c:pt>
                <c:pt idx="33">
                  <c:v>18.798</c:v>
                </c:pt>
                <c:pt idx="34">
                  <c:v>19.11</c:v>
                </c:pt>
                <c:pt idx="35">
                  <c:v>15.912</c:v>
                </c:pt>
                <c:pt idx="36">
                  <c:v>23.01</c:v>
                </c:pt>
                <c:pt idx="37">
                  <c:v>22.074</c:v>
                </c:pt>
                <c:pt idx="38">
                  <c:v>16.458</c:v>
                </c:pt>
                <c:pt idx="39">
                  <c:v>18.876</c:v>
                </c:pt>
                <c:pt idx="40">
                  <c:v>19.656</c:v>
                </c:pt>
                <c:pt idx="41">
                  <c:v>18.33</c:v>
                </c:pt>
                <c:pt idx="42">
                  <c:v>19.5</c:v>
                </c:pt>
                <c:pt idx="43">
                  <c:v>18.018</c:v>
                </c:pt>
              </c:numCache>
            </c:numRef>
          </c:yVal>
          <c:smooth val="0"/>
        </c:ser>
        <c:axId val="51076838"/>
        <c:axId val="10922167"/>
      </c:scatterChart>
      <c:valAx>
        <c:axId val="51076838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800" spc="-1" strike="noStrike">
                    <a:solidFill>
                      <a:srgbClr val="7b3d00"/>
                    </a:solidFill>
                    <a:latin typeface="Arial"/>
                  </a:defRPr>
                </a:pPr>
                <a:r>
                  <a:rPr b="1" sz="1800" spc="-1" strike="noStrike">
                    <a:solidFill>
                      <a:srgbClr val="7b3d00"/>
                    </a:solidFill>
                    <a:latin typeface="Arial"/>
                  </a:rPr>
                  <a:t>Flux anthropique               (Gt-CO2 /an)</a:t>
                </a:r>
              </a:p>
            </c:rich>
          </c:tx>
          <c:layout>
            <c:manualLayout>
              <c:xMode val="edge"/>
              <c:yMode val="edge"/>
              <c:x val="0.351045184456889"/>
              <c:y val="0.930461884324545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784b04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7b3d00"/>
                </a:solidFill>
                <a:latin typeface="Arial"/>
              </a:defRPr>
            </a:pPr>
          </a:p>
        </c:txPr>
        <c:crossAx val="10922167"/>
        <c:crosses val="autoZero"/>
        <c:crossBetween val="midCat"/>
      </c:valAx>
      <c:valAx>
        <c:axId val="1092216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600" spc="-1" strike="noStrike">
                    <a:latin typeface="Arial"/>
                  </a:defRPr>
                </a:pPr>
                <a:r>
                  <a:rPr b="1" sz="1600" spc="-1" strike="noStrike">
                    <a:latin typeface="Arial"/>
                  </a:rPr>
                  <a:t>Croissance CO2 atmospherique          (Gt-CO2 /an)</a:t>
                </a:r>
              </a:p>
            </c:rich>
          </c:tx>
          <c:layout>
            <c:manualLayout>
              <c:xMode val="edge"/>
              <c:yMode val="edge"/>
              <c:x val="0.00803659214294875"/>
              <c:y val="0.19241773962804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400" spc="-1" strike="noStrike">
                <a:latin typeface="Arial"/>
              </a:defRPr>
            </a:pPr>
          </a:p>
        </c:txPr>
        <c:crossAx val="51076838"/>
        <c:crosses val="autoZero"/>
        <c:crossBetween val="midCat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eeeeee"/>
    </a:solidFill>
    <a:ln w="0">
      <a:solidFill>
        <a:srgbClr val="000000"/>
      </a:solidFill>
    </a:ln>
  </c:spPr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95190056612608"/>
          <c:y val="0.0306127690174123"/>
          <c:w val="0.880177074022049"/>
          <c:h val="0.854178437516051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000000"/>
            </a:solidFill>
            <a:ln w="28800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</c:spPr>
          </c:marker>
          <c:dPt>
            <c:idx val="12"/>
            <c:marker>
              <c:symbol val="circle"/>
              <c:size val="8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circle"/>
              <c:size val="12"/>
              <c:spPr>
                <a:solidFill>
                  <a:srgbClr val="ff0000"/>
                </a:solidFill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ffa6a6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5ae5f6"/>
                </a:solidFill>
              </c:spPr>
            </c:marker>
          </c:dPt>
          <c:dPt>
            <c:idx val="41"/>
            <c:marker>
              <c:symbol val="circle"/>
              <c:size val="12"/>
              <c:spPr>
                <a:solidFill>
                  <a:srgbClr val="81d41a"/>
                </a:solidFill>
              </c:spPr>
            </c:marker>
          </c:dPt>
          <c:dLbls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0">
                <a:solidFill>
                  <a:srgbClr val="999999"/>
                </a:solidFill>
                <a:prstDash val="dashDot"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'Flux anthropique global'!$G$4:$G$47</c:f>
              <c:numCache>
                <c:formatCode>General</c:formatCode>
                <c:ptCount val="44"/>
                <c:pt idx="0">
                  <c:v>1.22937999999995</c:v>
                </c:pt>
                <c:pt idx="1">
                  <c:v>0.820709999999977</c:v>
                </c:pt>
                <c:pt idx="2">
                  <c:v>0.132040000000004</c:v>
                </c:pt>
                <c:pt idx="3">
                  <c:v>-0.466629999999974</c:v>
                </c:pt>
                <c:pt idx="4">
                  <c:v>-0.325299999999949</c:v>
                </c:pt>
                <c:pt idx="5">
                  <c:v>0.666029999999964</c:v>
                </c:pt>
                <c:pt idx="6">
                  <c:v>0.397359999999988</c:v>
                </c:pt>
                <c:pt idx="7">
                  <c:v>0.418690000000016</c:v>
                </c:pt>
                <c:pt idx="8">
                  <c:v>0.410020000000042</c:v>
                </c:pt>
                <c:pt idx="9">
                  <c:v>0.561349999999951</c:v>
                </c:pt>
                <c:pt idx="10">
                  <c:v>0.332679999999979</c:v>
                </c:pt>
                <c:pt idx="11">
                  <c:v>0.164010000000005</c:v>
                </c:pt>
                <c:pt idx="12">
                  <c:v>-0.0446599999999719</c:v>
                </c:pt>
                <c:pt idx="13">
                  <c:v>-0.903330000000061</c:v>
                </c:pt>
                <c:pt idx="14">
                  <c:v>-1.23200000000003</c:v>
                </c:pt>
                <c:pt idx="15">
                  <c:v>-0.82067000000001</c:v>
                </c:pt>
                <c:pt idx="16">
                  <c:v>-0.939339999999984</c:v>
                </c:pt>
                <c:pt idx="17">
                  <c:v>-0.318009999999958</c:v>
                </c:pt>
                <c:pt idx="18">
                  <c:v>0.843319999999952</c:v>
                </c:pt>
                <c:pt idx="19">
                  <c:v>-1.00535000000002</c:v>
                </c:pt>
                <c:pt idx="20">
                  <c:v>-1.13402</c:v>
                </c:pt>
                <c:pt idx="21">
                  <c:v>-1.56268999999997</c:v>
                </c:pt>
                <c:pt idx="22">
                  <c:v>-2.20136000000006</c:v>
                </c:pt>
                <c:pt idx="23">
                  <c:v>-1.75003000000003</c:v>
                </c:pt>
                <c:pt idx="24">
                  <c:v>-0.368700000000011</c:v>
                </c:pt>
                <c:pt idx="25">
                  <c:v>-0.307369999999985</c:v>
                </c:pt>
                <c:pt idx="26">
                  <c:v>-0.30603999999996</c:v>
                </c:pt>
                <c:pt idx="27">
                  <c:v>0.585289999999958</c:v>
                </c:pt>
                <c:pt idx="28">
                  <c:v>0.336619999999982</c:v>
                </c:pt>
                <c:pt idx="29">
                  <c:v>0.587950000000006</c:v>
                </c:pt>
                <c:pt idx="30">
                  <c:v>0.0692800000000275</c:v>
                </c:pt>
                <c:pt idx="31">
                  <c:v>1.35060999999994</c:v>
                </c:pt>
                <c:pt idx="32">
                  <c:v>2.05193999999997</c:v>
                </c:pt>
                <c:pt idx="33">
                  <c:v>2.21326999999999</c:v>
                </c:pt>
                <c:pt idx="34">
                  <c:v>1.55460000000002</c:v>
                </c:pt>
                <c:pt idx="35">
                  <c:v>1.67593000000004</c:v>
                </c:pt>
                <c:pt idx="36">
                  <c:v>1.61725999999996</c:v>
                </c:pt>
                <c:pt idx="37">
                  <c:v>0.118589999999983</c:v>
                </c:pt>
                <c:pt idx="38">
                  <c:v>0.17992000000001</c:v>
                </c:pt>
                <c:pt idx="39">
                  <c:v>0.171250000000029</c:v>
                </c:pt>
                <c:pt idx="40">
                  <c:v>0.292579999999944</c:v>
                </c:pt>
                <c:pt idx="41">
                  <c:v>-2.51609000000003</c:v>
                </c:pt>
                <c:pt idx="42">
                  <c:v>-1.14476000000001</c:v>
                </c:pt>
                <c:pt idx="43">
                  <c:v>-1.29342999999998</c:v>
                </c:pt>
              </c:numCache>
            </c:numRef>
          </c:xVal>
          <c:yVal>
            <c:numRef>
              <c:f>'Flux anthropique global'!$I$4:$I$47</c:f>
              <c:numCache>
                <c:formatCode>General</c:formatCode>
                <c:ptCount val="44"/>
                <c:pt idx="0">
                  <c:v>6.46201999999999</c:v>
                </c:pt>
                <c:pt idx="1">
                  <c:v>2.9014</c:v>
                </c:pt>
                <c:pt idx="2">
                  <c:v>-1.67321999999999</c:v>
                </c:pt>
                <c:pt idx="3">
                  <c:v>-3.04984000000003</c:v>
                </c:pt>
                <c:pt idx="4">
                  <c:v>3.21753999999999</c:v>
                </c:pt>
                <c:pt idx="5">
                  <c:v>-1.66908</c:v>
                </c:pt>
                <c:pt idx="6">
                  <c:v>1.40030000000001</c:v>
                </c:pt>
                <c:pt idx="7">
                  <c:v>-3.72031999999998</c:v>
                </c:pt>
                <c:pt idx="8">
                  <c:v>8.78705999999998</c:v>
                </c:pt>
                <c:pt idx="9">
                  <c:v>4.75843999999999</c:v>
                </c:pt>
                <c:pt idx="10">
                  <c:v>-0.908179999999993</c:v>
                </c:pt>
                <c:pt idx="11">
                  <c:v>-2.98679999999998</c:v>
                </c:pt>
                <c:pt idx="12">
                  <c:v>-6.85942000000002</c:v>
                </c:pt>
                <c:pt idx="13">
                  <c:v>-7.30004000000001</c:v>
                </c:pt>
                <c:pt idx="14">
                  <c:v>-3.52866</c:v>
                </c:pt>
                <c:pt idx="15">
                  <c:v>-0.381279999999984</c:v>
                </c:pt>
                <c:pt idx="16">
                  <c:v>2.06409999999997</c:v>
                </c:pt>
                <c:pt idx="17">
                  <c:v>-5.55252000000001</c:v>
                </c:pt>
                <c:pt idx="18">
                  <c:v>1.41686</c:v>
                </c:pt>
                <c:pt idx="19">
                  <c:v>7.99624000000001</c:v>
                </c:pt>
                <c:pt idx="20">
                  <c:v>-3.98838000000003</c:v>
                </c:pt>
                <c:pt idx="21">
                  <c:v>-4.81900000000002</c:v>
                </c:pt>
                <c:pt idx="22">
                  <c:v>-0.423620000000003</c:v>
                </c:pt>
                <c:pt idx="23">
                  <c:v>3.58176000000001</c:v>
                </c:pt>
                <c:pt idx="24">
                  <c:v>2.59514000000002</c:v>
                </c:pt>
                <c:pt idx="25">
                  <c:v>-3.22748000000002</c:v>
                </c:pt>
                <c:pt idx="26">
                  <c:v>3.58589999999999</c:v>
                </c:pt>
                <c:pt idx="27">
                  <c:v>-2.00271999999999</c:v>
                </c:pt>
                <c:pt idx="28">
                  <c:v>0.520660000000021</c:v>
                </c:pt>
                <c:pt idx="29">
                  <c:v>-2.33796000000002</c:v>
                </c:pt>
                <c:pt idx="30">
                  <c:v>-4.10458000000001</c:v>
                </c:pt>
                <c:pt idx="31">
                  <c:v>2.1628</c:v>
                </c:pt>
                <c:pt idx="32">
                  <c:v>-3.73781999999999</c:v>
                </c:pt>
                <c:pt idx="33">
                  <c:v>1.74955999999997</c:v>
                </c:pt>
                <c:pt idx="34">
                  <c:v>1.85493999999999</c:v>
                </c:pt>
                <c:pt idx="35">
                  <c:v>-1.54968</c:v>
                </c:pt>
                <c:pt idx="36">
                  <c:v>5.34170000000001</c:v>
                </c:pt>
                <c:pt idx="37">
                  <c:v>4.19907999999997</c:v>
                </c:pt>
                <c:pt idx="38">
                  <c:v>-1.62354000000002</c:v>
                </c:pt>
                <c:pt idx="39">
                  <c:v>0.587839999999993</c:v>
                </c:pt>
                <c:pt idx="40">
                  <c:v>1.16122000000001</c:v>
                </c:pt>
                <c:pt idx="41">
                  <c:v>-0.371399999999976</c:v>
                </c:pt>
                <c:pt idx="42">
                  <c:v>0.591979999999978</c:v>
                </c:pt>
                <c:pt idx="43">
                  <c:v>-1.09664000000001</c:v>
                </c:pt>
              </c:numCache>
            </c:numRef>
          </c:yVal>
          <c:smooth val="0"/>
        </c:ser>
        <c:axId val="90211704"/>
        <c:axId val="93909534"/>
      </c:scatterChart>
      <c:valAx>
        <c:axId val="90211704"/>
        <c:scaling>
          <c:orientation val="minMax"/>
          <c:max val="8"/>
          <c:min val="-8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600" spc="-1" strike="noStrike">
                    <a:solidFill>
                      <a:srgbClr val="7b3d00"/>
                    </a:solidFill>
                    <a:latin typeface="Arial"/>
                  </a:defRPr>
                </a:pPr>
                <a:r>
                  <a:rPr b="1" sz="1600" spc="-1" strike="noStrike">
                    <a:solidFill>
                      <a:srgbClr val="7b3d00"/>
                    </a:solidFill>
                    <a:latin typeface="Arial"/>
                  </a:rPr>
                  <a:t>Flux anthropique DETRENDED         (Gt-CO2/an) </a:t>
                </a:r>
              </a:p>
            </c:rich>
          </c:tx>
          <c:layout>
            <c:manualLayout>
              <c:xMode val="edge"/>
              <c:yMode val="edge"/>
              <c:x val="0.311922700378836"/>
              <c:y val="0.939801736093276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0">
            <a:solidFill>
              <a:srgbClr val="784b04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784b04"/>
                </a:solidFill>
                <a:latin typeface="Arial"/>
              </a:defRPr>
            </a:pPr>
          </a:p>
        </c:txPr>
        <c:crossAx val="93909534"/>
        <c:crosses val="autoZero"/>
        <c:crossBetween val="midCat"/>
        <c:majorUnit val="2"/>
      </c:valAx>
      <c:valAx>
        <c:axId val="93909534"/>
        <c:scaling>
          <c:orientation val="minMax"/>
          <c:max val="9"/>
          <c:min val="-8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5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1" sz="1500" spc="-1" strike="noStrike">
                    <a:solidFill>
                      <a:srgbClr val="000000"/>
                    </a:solidFill>
                    <a:latin typeface="Arial"/>
                  </a:rPr>
                  <a:t>Croissance atmospherique DETRENDED (Gt-CO2/an)</a:t>
                </a:r>
              </a:p>
            </c:rich>
          </c:tx>
          <c:layout>
            <c:manualLayout>
              <c:xMode val="edge"/>
              <c:yMode val="edge"/>
              <c:x val="0.0135785127484783"/>
              <c:y val="0.211978016333659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90211704"/>
        <c:crosses val="autoZero"/>
        <c:crossBetween val="midCat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cccccc"/>
    </a:solidFill>
    <a:ln w="0">
      <a:solidFill>
        <a:srgbClr val="000000"/>
      </a:solidFill>
    </a:ln>
  </c:spPr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67851924013639"/>
          <c:y val="0.037374190653247"/>
          <c:w val="0.863370677057964"/>
          <c:h val="0.8880056413872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'Growth rate Global'!$D$4</c:f>
              <c:strCache>
                <c:ptCount val="1"/>
                <c:pt idx="0">
                  <c:v>Croissance atmosphérique </c:v>
                </c:pt>
              </c:strCache>
            </c:strRef>
          </c:tx>
          <c:spPr>
            <a:solidFill>
              <a:srgbClr val="000000"/>
            </a:solidFill>
            <a:ln w="7200">
              <a:solidFill>
                <a:srgbClr val="000000"/>
              </a:solidFill>
              <a:prstDash val="dash"/>
              <a:round/>
            </a:ln>
          </c:spPr>
          <c:marker>
            <c:symbol val="square"/>
            <c:size val="9"/>
            <c:spPr>
              <a:solidFill>
                <a:srgbClr val="000000"/>
              </a:solidFill>
            </c:spPr>
          </c:marker>
          <c:dPt>
            <c:idx val="0"/>
            <c:marker>
              <c:symbol val="square"/>
              <c:size val="9"/>
              <c:spPr>
                <a:solidFill>
                  <a:srgbClr val="000000"/>
                </a:solidFill>
              </c:spPr>
            </c:marker>
          </c:dPt>
          <c:dPt>
            <c:idx val="12"/>
            <c:marker>
              <c:symbol val="square"/>
              <c:size val="9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square"/>
              <c:size val="13"/>
              <c:spPr>
                <a:solidFill>
                  <a:srgbClr val="000000"/>
                </a:solidFill>
              </c:spPr>
            </c:marker>
          </c:dPt>
          <c:dPt>
            <c:idx val="18"/>
            <c:marker>
              <c:symbol val="circle"/>
              <c:size val="9"/>
              <c:spPr>
                <a:solidFill>
                  <a:srgbClr val="000000"/>
                </a:solidFill>
              </c:spPr>
            </c:marker>
          </c:dPt>
          <c:dPt>
            <c:idx val="19"/>
            <c:marker>
              <c:symbol val="square"/>
              <c:size val="12"/>
              <c:spPr>
                <a:solidFill>
                  <a:srgbClr val="000000"/>
                </a:solidFill>
              </c:spPr>
            </c:marker>
          </c:dPt>
          <c:dPt>
            <c:idx val="20"/>
            <c:marker>
              <c:symbol val="square"/>
              <c:size val="12"/>
              <c:spPr>
                <a:solidFill>
                  <a:srgbClr val="000000"/>
                </a:solidFill>
              </c:spPr>
            </c:marker>
          </c:dPt>
          <c:dPt>
            <c:idx val="41"/>
            <c:marker>
              <c:symbol val="square"/>
              <c:size val="12"/>
              <c:spPr>
                <a:solidFill>
                  <a:srgbClr val="000000"/>
                </a:solidFill>
              </c:spPr>
            </c:marke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8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name>Droite de tendance</c:name>
            <c:spPr>
              <a:ln w="28800">
                <a:solidFill>
                  <a:srgbClr val="ff860d"/>
                </a:solidFill>
                <a:round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'Growth rate Global'!$B$5:$B$49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xVal>
          <c:yVal>
            <c:numRef>
              <c:f>'Growth rate Global'!$D$5:$D$49</c:f>
              <c:numCache>
                <c:formatCode>General</c:formatCode>
                <c:ptCount val="45"/>
                <c:pt idx="0">
                  <c:v>16.692</c:v>
                </c:pt>
                <c:pt idx="1">
                  <c:v>13.338</c:v>
                </c:pt>
                <c:pt idx="2">
                  <c:v>8.97</c:v>
                </c:pt>
                <c:pt idx="3">
                  <c:v>7.8</c:v>
                </c:pt>
                <c:pt idx="4">
                  <c:v>14.274</c:v>
                </c:pt>
                <c:pt idx="5">
                  <c:v>9.594</c:v>
                </c:pt>
                <c:pt idx="6">
                  <c:v>12.87</c:v>
                </c:pt>
                <c:pt idx="7">
                  <c:v>7.956</c:v>
                </c:pt>
                <c:pt idx="8">
                  <c:v>20.67</c:v>
                </c:pt>
                <c:pt idx="9">
                  <c:v>16.848</c:v>
                </c:pt>
                <c:pt idx="10">
                  <c:v>11.388</c:v>
                </c:pt>
                <c:pt idx="11">
                  <c:v>9.516</c:v>
                </c:pt>
                <c:pt idx="12">
                  <c:v>5.85</c:v>
                </c:pt>
                <c:pt idx="13">
                  <c:v>5.616</c:v>
                </c:pt>
                <c:pt idx="14">
                  <c:v>9.594</c:v>
                </c:pt>
                <c:pt idx="15">
                  <c:v>12.948</c:v>
                </c:pt>
                <c:pt idx="16">
                  <c:v>15.6</c:v>
                </c:pt>
                <c:pt idx="17">
                  <c:v>8.19</c:v>
                </c:pt>
                <c:pt idx="18">
                  <c:v>15.366</c:v>
                </c:pt>
                <c:pt idx="19">
                  <c:v>22.152</c:v>
                </c:pt>
                <c:pt idx="20">
                  <c:v>10.374</c:v>
                </c:pt>
                <c:pt idx="21">
                  <c:v>9.75</c:v>
                </c:pt>
                <c:pt idx="22">
                  <c:v>14.352</c:v>
                </c:pt>
                <c:pt idx="23">
                  <c:v>18.564</c:v>
                </c:pt>
                <c:pt idx="24">
                  <c:v>17.784</c:v>
                </c:pt>
                <c:pt idx="25">
                  <c:v>12.168</c:v>
                </c:pt>
                <c:pt idx="26">
                  <c:v>19.188</c:v>
                </c:pt>
                <c:pt idx="27">
                  <c:v>13.806</c:v>
                </c:pt>
                <c:pt idx="28">
                  <c:v>16.536</c:v>
                </c:pt>
                <c:pt idx="29">
                  <c:v>13.884</c:v>
                </c:pt>
                <c:pt idx="30">
                  <c:v>12.324</c:v>
                </c:pt>
                <c:pt idx="31">
                  <c:v>18.798</c:v>
                </c:pt>
                <c:pt idx="32">
                  <c:v>13.104</c:v>
                </c:pt>
                <c:pt idx="33">
                  <c:v>18.798</c:v>
                </c:pt>
                <c:pt idx="34">
                  <c:v>19.11</c:v>
                </c:pt>
                <c:pt idx="35">
                  <c:v>15.912</c:v>
                </c:pt>
                <c:pt idx="36">
                  <c:v>23.01</c:v>
                </c:pt>
                <c:pt idx="37">
                  <c:v>22.074</c:v>
                </c:pt>
                <c:pt idx="38">
                  <c:v>16.458</c:v>
                </c:pt>
                <c:pt idx="39">
                  <c:v>18.876</c:v>
                </c:pt>
                <c:pt idx="40">
                  <c:v>19.656</c:v>
                </c:pt>
                <c:pt idx="41">
                  <c:v>18.33</c:v>
                </c:pt>
                <c:pt idx="42">
                  <c:v>19.5</c:v>
                </c:pt>
                <c:pt idx="43">
                  <c:v>18.018</c:v>
                </c:pt>
                <c:pt idx="44">
                  <c:v>21.372</c:v>
                </c:pt>
              </c:numCache>
            </c:numRef>
          </c:yVal>
          <c:smooth val="0"/>
        </c:ser>
        <c:axId val="89091978"/>
        <c:axId val="63455823"/>
      </c:scatterChart>
      <c:valAx>
        <c:axId val="89091978"/>
        <c:scaling>
          <c:orientation val="minMax"/>
          <c:max val="2025"/>
          <c:min val="1975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63455823"/>
        <c:crosses val="autoZero"/>
        <c:crossBetween val="midCat"/>
      </c:valAx>
      <c:valAx>
        <c:axId val="63455823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400" spc="-1" strike="noStrike">
                    <a:latin typeface="Arial"/>
                  </a:defRPr>
                </a:pPr>
                <a:r>
                  <a:rPr b="1" sz="1400" spc="-1" strike="noStrike">
                    <a:latin typeface="Arial"/>
                  </a:rPr>
                  <a:t>Croissance atmospherique     (Gt-CO2 / an)</a:t>
                </a:r>
              </a:p>
            </c:rich>
          </c:tx>
          <c:layout>
            <c:manualLayout>
              <c:xMode val="edge"/>
              <c:yMode val="edge"/>
              <c:x val="0.00789089137847053"/>
              <c:y val="0.200782101416757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89091978"/>
        <c:crosses val="autoZero"/>
        <c:crossBetween val="midCat"/>
      </c:valAx>
      <c:spPr>
        <a:solidFill>
          <a:srgbClr val="ffffff"/>
        </a:solidFill>
        <a:ln w="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048658126735181"/>
          <c:y val="0.0544195884879174"/>
          <c:w val="0.428007793472966"/>
          <c:h val="0.11275641025641"/>
        </c:manualLayout>
      </c:layout>
      <c:overlay val="0"/>
      <c:spPr>
        <a:solidFill>
          <a:srgbClr val="ffffd7"/>
        </a:solidFill>
        <a:ln w="0">
          <a:noFill/>
        </a:ln>
      </c:spPr>
      <c:txPr>
        <a:bodyPr/>
        <a:lstStyle/>
        <a:p>
          <a:pPr>
            <a:defRPr b="1" sz="1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solidFill>
        <a:srgbClr val="000000"/>
      </a:solidFill>
    </a:ln>
  </c:spPr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761764344514068"/>
          <c:y val="0.0332413527562087"/>
          <c:w val="0.858827865831183"/>
          <c:h val="0.891740999807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'Flux anthropique global'!$A$1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rgbClr val="000000"/>
            </a:solidFill>
            <a:ln cap="rnd" w="7200">
              <a:solidFill>
                <a:srgbClr val="000000"/>
              </a:solidFill>
              <a:prstDash val="dash"/>
              <a:round/>
            </a:ln>
          </c:spPr>
          <c:marker>
            <c:symbol val="circle"/>
            <c:size val="9"/>
            <c:spPr>
              <a:solidFill>
                <a:srgbClr val="000000"/>
              </a:solidFill>
            </c:spPr>
          </c:marker>
          <c:dPt>
            <c:idx val="0"/>
            <c:marker>
              <c:symbol val="circle"/>
              <c:size val="9"/>
              <c:spPr>
                <a:solidFill>
                  <a:srgbClr val="000000"/>
                </a:solidFill>
              </c:spPr>
            </c:marker>
          </c:dPt>
          <c:dPt>
            <c:idx val="8"/>
            <c:marker>
              <c:symbol val="circle"/>
              <c:size val="9"/>
              <c:spPr>
                <a:solidFill>
                  <a:srgbClr val="000000"/>
                </a:solidFill>
              </c:spPr>
            </c:marker>
          </c:dPt>
          <c:dPt>
            <c:idx val="12"/>
            <c:marker>
              <c:symbol val="circle"/>
              <c:size val="9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circle"/>
              <c:size val="12"/>
              <c:spPr>
                <a:solidFill>
                  <a:srgbClr val="000000"/>
                </a:solidFill>
              </c:spPr>
            </c:marker>
          </c:dPt>
          <c:dPt>
            <c:idx val="19"/>
            <c:marker>
              <c:symbol val="circle"/>
              <c:size val="10"/>
              <c:spPr>
                <a:solidFill>
                  <a:srgbClr val="000000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000000"/>
                </a:solidFill>
              </c:spPr>
            </c:marker>
          </c:dPt>
          <c:dPt>
            <c:idx val="41"/>
            <c:marker>
              <c:symbol val="circle"/>
              <c:size val="12"/>
              <c:spPr>
                <a:solidFill>
                  <a:srgbClr val="000000"/>
                </a:solidFill>
              </c:spPr>
            </c:marke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8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'Growth rate Global'!$B$5:$B$49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xVal>
          <c:yVal>
            <c:numRef>
              <c:f>'Growth rate Global'!$F$5:$F$49</c:f>
              <c:numCache>
                <c:formatCode>General</c:formatCode>
                <c:ptCount val="45"/>
                <c:pt idx="0">
                  <c:v>6.47309999999998</c:v>
                </c:pt>
                <c:pt idx="1">
                  <c:v>2.90649999999997</c:v>
                </c:pt>
                <c:pt idx="2">
                  <c:v>-1.67410000000004</c:v>
                </c:pt>
                <c:pt idx="3">
                  <c:v>-3.05669999999999</c:v>
                </c:pt>
                <c:pt idx="4">
                  <c:v>3.2047</c:v>
                </c:pt>
                <c:pt idx="5">
                  <c:v>-1.68790000000001</c:v>
                </c:pt>
                <c:pt idx="6">
                  <c:v>1.37549999999998</c:v>
                </c:pt>
                <c:pt idx="7">
                  <c:v>-3.75110000000003</c:v>
                </c:pt>
                <c:pt idx="8">
                  <c:v>8.75029999999996</c:v>
                </c:pt>
                <c:pt idx="9">
                  <c:v>4.71570000000001</c:v>
                </c:pt>
                <c:pt idx="10">
                  <c:v>-0.956899999999996</c:v>
                </c:pt>
                <c:pt idx="11">
                  <c:v>-3.0415</c:v>
                </c:pt>
                <c:pt idx="12">
                  <c:v>-6.92010000000001</c:v>
                </c:pt>
                <c:pt idx="13">
                  <c:v>-7.36670000000002</c:v>
                </c:pt>
                <c:pt idx="14">
                  <c:v>-3.60130000000003</c:v>
                </c:pt>
                <c:pt idx="15">
                  <c:v>-0.459900000000042</c:v>
                </c:pt>
                <c:pt idx="16">
                  <c:v>1.97950000000001</c:v>
                </c:pt>
                <c:pt idx="17">
                  <c:v>-5.6431</c:v>
                </c:pt>
                <c:pt idx="18">
                  <c:v>1.32029999999999</c:v>
                </c:pt>
                <c:pt idx="19">
                  <c:v>7.89369999999998</c:v>
                </c:pt>
                <c:pt idx="20">
                  <c:v>-4.09690000000003</c:v>
                </c:pt>
                <c:pt idx="21">
                  <c:v>-4.93350000000004</c:v>
                </c:pt>
                <c:pt idx="22">
                  <c:v>-0.54409999999999</c:v>
                </c:pt>
                <c:pt idx="23">
                  <c:v>3.4553</c:v>
                </c:pt>
                <c:pt idx="24">
                  <c:v>2.46269999999999</c:v>
                </c:pt>
                <c:pt idx="25">
                  <c:v>-3.36590000000002</c:v>
                </c:pt>
                <c:pt idx="26">
                  <c:v>3.44149999999997</c:v>
                </c:pt>
                <c:pt idx="27">
                  <c:v>-2.15310000000004</c:v>
                </c:pt>
                <c:pt idx="28">
                  <c:v>0.364300000000014</c:v>
                </c:pt>
                <c:pt idx="29">
                  <c:v>-2.5003</c:v>
                </c:pt>
                <c:pt idx="30">
                  <c:v>-4.27290000000001</c:v>
                </c:pt>
                <c:pt idx="31">
                  <c:v>1.98849999999999</c:v>
                </c:pt>
                <c:pt idx="32">
                  <c:v>-3.91810000000002</c:v>
                </c:pt>
                <c:pt idx="33">
                  <c:v>1.56329999999997</c:v>
                </c:pt>
                <c:pt idx="34">
                  <c:v>1.66269999999996</c:v>
                </c:pt>
                <c:pt idx="35">
                  <c:v>-1.74789999999999</c:v>
                </c:pt>
                <c:pt idx="36">
                  <c:v>5.1375</c:v>
                </c:pt>
                <c:pt idx="37">
                  <c:v>3.98889999999999</c:v>
                </c:pt>
                <c:pt idx="38">
                  <c:v>-1.83970000000002</c:v>
                </c:pt>
                <c:pt idx="39">
                  <c:v>0.365699999999968</c:v>
                </c:pt>
                <c:pt idx="40">
                  <c:v>0.933099999999961</c:v>
                </c:pt>
                <c:pt idx="41">
                  <c:v>-0.605499999999989</c:v>
                </c:pt>
                <c:pt idx="42">
                  <c:v>0.351900000000001</c:v>
                </c:pt>
                <c:pt idx="43">
                  <c:v>-1.34270000000001</c:v>
                </c:pt>
                <c:pt idx="44">
                  <c:v>1.79869999999998</c:v>
                </c:pt>
              </c:numCache>
            </c:numRef>
          </c:yVal>
          <c:smooth val="0"/>
        </c:ser>
        <c:axId val="61035084"/>
        <c:axId val="7533598"/>
      </c:scatterChart>
      <c:valAx>
        <c:axId val="61035084"/>
        <c:scaling>
          <c:orientation val="minMax"/>
          <c:max val="2025"/>
          <c:min val="1975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36000">
            <a:solidFill>
              <a:srgbClr val="ff860d"/>
            </a:solidFill>
            <a:round/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7533598"/>
        <c:crosses val="autoZero"/>
        <c:crossBetween val="midCat"/>
      </c:valAx>
      <c:valAx>
        <c:axId val="7533598"/>
        <c:scaling>
          <c:orientation val="minMax"/>
          <c:max val="9"/>
          <c:min val="-8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Croissance atmospherique DETRENDED            (Gt-CO2/an)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61035084"/>
        <c:crosses val="autoZero"/>
        <c:crossBetween val="midCat"/>
      </c:valAx>
      <c:spPr>
        <a:solidFill>
          <a:srgbClr val="ffffff"/>
        </a:solidFill>
        <a:ln w="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386401326699834"/>
          <c:y val="0.837728585178056"/>
          <c:w val="0.548710073710074"/>
          <c:h val="0.0677618069815195"/>
        </c:manualLayout>
      </c:layout>
      <c:overlay val="0"/>
      <c:spPr>
        <a:solidFill>
          <a:srgbClr val="ffffd7"/>
        </a:solidFill>
        <a:ln w="0">
          <a:noFill/>
        </a:ln>
      </c:spPr>
      <c:txPr>
        <a:bodyPr/>
        <a:lstStyle/>
        <a:p>
          <a:pPr>
            <a:defRPr b="1" sz="13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cccccc"/>
    </a:solidFill>
    <a:ln w="0">
      <a:solidFill>
        <a:srgbClr val="000000"/>
      </a:solidFill>
    </a:ln>
  </c:spPr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100704623772052"/>
          <c:y val="0.0647350561211172"/>
          <c:w val="0.858972380805431"/>
          <c:h val="0.85995823544766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'Flux anthropique Vs Growth rate'!$E$3</c:f>
              <c:strCache>
                <c:ptCount val="1"/>
                <c:pt idx="0">
                  <c:v>Flux anthropique (Fossils+cement+LUC)</c:v>
                </c:pt>
              </c:strCache>
            </c:strRef>
          </c:tx>
          <c:spPr>
            <a:solidFill>
              <a:srgbClr val="706e0c"/>
            </a:solidFill>
            <a:ln w="0">
              <a:solidFill>
                <a:srgbClr val="706e0c"/>
              </a:solidFill>
              <a:prstDash val="dash"/>
            </a:ln>
          </c:spPr>
          <c:marker>
            <c:symbol val="square"/>
            <c:size val="6"/>
            <c:spPr>
              <a:solidFill>
                <a:srgbClr val="706e0c"/>
              </a:solidFill>
            </c:spPr>
          </c:marker>
          <c:dPt>
            <c:idx val="0"/>
            <c:marker>
              <c:symbol val="square"/>
              <c:size val="8"/>
              <c:spPr>
                <a:solidFill>
                  <a:srgbClr val="706e0c"/>
                </a:solidFill>
              </c:spPr>
            </c:marker>
          </c:dPt>
          <c:dPt>
            <c:idx val="12"/>
            <c:marker>
              <c:symbol val="square"/>
              <c:size val="8"/>
              <c:spPr>
                <a:solidFill>
                  <a:srgbClr val="706e0c"/>
                </a:solidFill>
              </c:spPr>
            </c:marker>
          </c:dPt>
          <c:dPt>
            <c:idx val="13"/>
            <c:marker>
              <c:symbol val="square"/>
              <c:size val="10"/>
              <c:spPr>
                <a:solidFill>
                  <a:srgbClr val="706e0c"/>
                </a:solidFill>
              </c:spPr>
            </c:marker>
          </c:dPt>
          <c:dPt>
            <c:idx val="18"/>
            <c:marker>
              <c:symbol val="square"/>
              <c:size val="8"/>
              <c:spPr>
                <a:solidFill>
                  <a:srgbClr val="706e0c"/>
                </a:solidFill>
              </c:spPr>
            </c:marker>
          </c:dPt>
          <c:dPt>
            <c:idx val="19"/>
            <c:marker>
              <c:symbol val="square"/>
              <c:size val="10"/>
              <c:spPr>
                <a:solidFill>
                  <a:srgbClr val="706e0c"/>
                </a:solidFill>
              </c:spPr>
            </c:marker>
          </c:dPt>
          <c:dPt>
            <c:idx val="20"/>
            <c:marker>
              <c:symbol val="square"/>
              <c:size val="10"/>
              <c:spPr>
                <a:solidFill>
                  <a:srgbClr val="706e0c"/>
                </a:solidFill>
              </c:spPr>
            </c:marker>
          </c:dPt>
          <c:dPt>
            <c:idx val="41"/>
            <c:marker>
              <c:symbol val="square"/>
              <c:size val="12"/>
              <c:spPr>
                <a:solidFill>
                  <a:srgbClr val="706e0c"/>
                </a:solidFill>
              </c:spPr>
            </c:marke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8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name>Droite de tendance = trend</c:name>
            <c:spPr>
              <a:ln cap="rnd" w="14400">
                <a:solidFill>
                  <a:srgbClr val="ff0000"/>
                </a:solidFill>
                <a:prstDash val="sysDash"/>
                <a:round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'Flux anthropique Vs Growth rate'!$B$4:$B$47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xVal>
          <c:yVal>
            <c:numRef>
              <c:f>'Flux anthropique Vs Growth rate'!$E$4:$E$47</c:f>
              <c:numCache>
                <c:formatCode>General</c:formatCode>
                <c:ptCount val="44"/>
                <c:pt idx="0">
                  <c:v>23.83</c:v>
                </c:pt>
                <c:pt idx="1">
                  <c:v>23.89</c:v>
                </c:pt>
                <c:pt idx="2">
                  <c:v>23.67</c:v>
                </c:pt>
                <c:pt idx="3">
                  <c:v>23.54</c:v>
                </c:pt>
                <c:pt idx="4">
                  <c:v>24.15</c:v>
                </c:pt>
                <c:pt idx="5">
                  <c:v>25.61</c:v>
                </c:pt>
                <c:pt idx="6">
                  <c:v>25.81</c:v>
                </c:pt>
                <c:pt idx="7">
                  <c:v>26.3</c:v>
                </c:pt>
                <c:pt idx="8">
                  <c:v>26.76</c:v>
                </c:pt>
                <c:pt idx="9">
                  <c:v>27.38</c:v>
                </c:pt>
                <c:pt idx="10">
                  <c:v>27.62</c:v>
                </c:pt>
                <c:pt idx="11">
                  <c:v>27.92</c:v>
                </c:pt>
                <c:pt idx="12">
                  <c:v>28.18</c:v>
                </c:pt>
                <c:pt idx="13">
                  <c:v>27.79</c:v>
                </c:pt>
                <c:pt idx="14">
                  <c:v>27.93</c:v>
                </c:pt>
                <c:pt idx="15">
                  <c:v>28.81</c:v>
                </c:pt>
                <c:pt idx="16">
                  <c:v>29.16</c:v>
                </c:pt>
                <c:pt idx="17">
                  <c:v>30.25</c:v>
                </c:pt>
                <c:pt idx="18">
                  <c:v>31.88</c:v>
                </c:pt>
                <c:pt idx="19">
                  <c:v>30.5</c:v>
                </c:pt>
                <c:pt idx="20">
                  <c:v>30.84</c:v>
                </c:pt>
                <c:pt idx="21">
                  <c:v>30.88</c:v>
                </c:pt>
                <c:pt idx="22">
                  <c:v>30.71</c:v>
                </c:pt>
                <c:pt idx="23">
                  <c:v>31.63</c:v>
                </c:pt>
                <c:pt idx="24">
                  <c:v>33.48</c:v>
                </c:pt>
                <c:pt idx="25">
                  <c:v>34.01</c:v>
                </c:pt>
                <c:pt idx="26">
                  <c:v>34.48</c:v>
                </c:pt>
                <c:pt idx="27">
                  <c:v>35.84</c:v>
                </c:pt>
                <c:pt idx="28">
                  <c:v>36.06</c:v>
                </c:pt>
                <c:pt idx="29">
                  <c:v>36.78</c:v>
                </c:pt>
                <c:pt idx="30">
                  <c:v>36.73</c:v>
                </c:pt>
                <c:pt idx="31">
                  <c:v>38.48</c:v>
                </c:pt>
                <c:pt idx="32">
                  <c:v>39.65</c:v>
                </c:pt>
                <c:pt idx="33">
                  <c:v>40.28</c:v>
                </c:pt>
                <c:pt idx="34">
                  <c:v>40.09</c:v>
                </c:pt>
                <c:pt idx="35">
                  <c:v>40.68</c:v>
                </c:pt>
                <c:pt idx="36">
                  <c:v>41.09</c:v>
                </c:pt>
                <c:pt idx="37">
                  <c:v>40.06</c:v>
                </c:pt>
                <c:pt idx="38">
                  <c:v>40.59</c:v>
                </c:pt>
                <c:pt idx="39">
                  <c:v>41.05</c:v>
                </c:pt>
                <c:pt idx="40">
                  <c:v>41.64</c:v>
                </c:pt>
                <c:pt idx="41">
                  <c:v>39.3</c:v>
                </c:pt>
                <c:pt idx="42">
                  <c:v>41.14</c:v>
                </c:pt>
                <c:pt idx="43">
                  <c:v>41.46</c:v>
                </c:pt>
              </c:numCache>
            </c:numRef>
          </c:yVal>
          <c:smooth val="1"/>
        </c:ser>
        <c:axId val="11135553"/>
        <c:axId val="37641636"/>
      </c:scatterChart>
      <c:valAx>
        <c:axId val="11135553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14400">
            <a:solidFill>
              <a:srgbClr val="000000"/>
            </a:solidFill>
            <a:round/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37641636"/>
        <c:crosses val="autoZero"/>
        <c:crossBetween val="midCat"/>
      </c:valAx>
      <c:valAx>
        <c:axId val="37641636"/>
        <c:scaling>
          <c:orientation val="minMax"/>
          <c:max val="47"/>
          <c:min val="0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title>
          <c:tx>
            <c:rich>
              <a:bodyPr rot="-5400000"/>
              <a:lstStyle/>
              <a:p>
                <a:pPr>
                  <a:defRPr b="1" sz="1300" spc="-1" strike="noStrike">
                    <a:latin typeface="Arial"/>
                  </a:defRPr>
                </a:pPr>
                <a:r>
                  <a:rPr b="1" sz="1300" spc="-1" strike="noStrike">
                    <a:latin typeface="Arial"/>
                  </a:rPr>
                  <a:t>Flux anthropique           (Gt-CO2 / an)</a:t>
                </a:r>
              </a:p>
            </c:rich>
          </c:tx>
          <c:layout>
            <c:manualLayout>
              <c:xMode val="edge"/>
              <c:yMode val="edge"/>
              <c:x val="0.00504037442781464"/>
              <c:y val="0.264030279300444"/>
            </c:manualLayout>
          </c:layout>
          <c:overlay val="0"/>
          <c:spPr>
            <a:solidFill>
              <a:srgbClr val="eeeeee"/>
            </a:solidFill>
            <a:ln w="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11135553"/>
        <c:crosses val="autoZero"/>
        <c:crossBetween val="midCat"/>
      </c:valAx>
      <c:spPr>
        <a:solidFill>
          <a:srgbClr val="ffffff"/>
        </a:solidFill>
        <a:ln w="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09385446130111"/>
          <c:y val="0.78115620514159"/>
          <c:w val="0.628317218679284"/>
          <c:h val="0.132985318107667"/>
        </c:manualLayout>
      </c:layout>
      <c:overlay val="0"/>
      <c:spPr>
        <a:solidFill>
          <a:srgbClr val="ffffd7"/>
        </a:solidFill>
        <a:ln w="0">
          <a:noFill/>
        </a:ln>
      </c:spPr>
      <c:txPr>
        <a:bodyPr/>
        <a:lstStyle/>
        <a:p>
          <a:pPr>
            <a:defRPr b="1" sz="15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solidFill>
        <a:srgbClr val="000000"/>
      </a:solidFill>
    </a:ln>
  </c:spPr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76177871889889"/>
          <c:y val="0.0629457567231564"/>
          <c:w val="0.828851244044468"/>
          <c:h val="0.8717529280900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'Flux anthropique Vs Growth rate'!$G$3</c:f>
              <c:strCache>
                <c:ptCount val="1"/>
                <c:pt idx="0">
                  <c:v>Écart avec la tendance __ Flux anthropique detrended</c:v>
                </c:pt>
              </c:strCache>
            </c:strRef>
          </c:tx>
          <c:spPr>
            <a:solidFill>
              <a:srgbClr val="706e0c"/>
            </a:solidFill>
            <a:ln w="7200">
              <a:solidFill>
                <a:srgbClr val="706e0c"/>
              </a:solidFill>
              <a:prstDash val="dash"/>
              <a:round/>
            </a:ln>
          </c:spPr>
          <c:marker>
            <c:symbol val="circle"/>
            <c:size val="9"/>
            <c:spPr>
              <a:solidFill>
                <a:srgbClr val="706e0c"/>
              </a:solidFill>
            </c:spPr>
          </c:marker>
          <c:dPt>
            <c:idx val="0"/>
            <c:marker>
              <c:symbol val="circle"/>
              <c:size val="8"/>
              <c:spPr>
                <a:solidFill>
                  <a:srgbClr val="706e0c"/>
                </a:solidFill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Pt>
            <c:idx val="41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layout>
                <c:manualLayout>
                  <c:x val="-0.0148859902419596"/>
                  <c:y val="0.0802066145347586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'Flux anthropique Vs Growth rate'!$B$4:$B$47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xVal>
          <c:yVal>
            <c:numRef>
              <c:f>'Flux anthropique Vs Growth rate'!$G$4:$G$47</c:f>
              <c:numCache>
                <c:formatCode>General</c:formatCode>
                <c:ptCount val="44"/>
                <c:pt idx="0">
                  <c:v>1.22937999999995</c:v>
                </c:pt>
                <c:pt idx="1">
                  <c:v>0.820709999999977</c:v>
                </c:pt>
                <c:pt idx="2">
                  <c:v>0.132040000000004</c:v>
                </c:pt>
                <c:pt idx="3">
                  <c:v>-0.466629999999974</c:v>
                </c:pt>
                <c:pt idx="4">
                  <c:v>-0.325299999999949</c:v>
                </c:pt>
                <c:pt idx="5">
                  <c:v>0.666029999999964</c:v>
                </c:pt>
                <c:pt idx="6">
                  <c:v>0.397359999999988</c:v>
                </c:pt>
                <c:pt idx="7">
                  <c:v>0.418690000000016</c:v>
                </c:pt>
                <c:pt idx="8">
                  <c:v>0.410020000000042</c:v>
                </c:pt>
                <c:pt idx="9">
                  <c:v>0.561349999999951</c:v>
                </c:pt>
                <c:pt idx="10">
                  <c:v>0.332679999999979</c:v>
                </c:pt>
                <c:pt idx="11">
                  <c:v>0.164010000000005</c:v>
                </c:pt>
                <c:pt idx="12">
                  <c:v>-0.0446599999999719</c:v>
                </c:pt>
                <c:pt idx="13">
                  <c:v>-0.903330000000061</c:v>
                </c:pt>
                <c:pt idx="14">
                  <c:v>-1.23200000000003</c:v>
                </c:pt>
                <c:pt idx="15">
                  <c:v>-0.82067000000001</c:v>
                </c:pt>
                <c:pt idx="16">
                  <c:v>-0.939339999999984</c:v>
                </c:pt>
                <c:pt idx="17">
                  <c:v>-0.318009999999958</c:v>
                </c:pt>
                <c:pt idx="18">
                  <c:v>0.843319999999952</c:v>
                </c:pt>
                <c:pt idx="19">
                  <c:v>-1.00535000000002</c:v>
                </c:pt>
                <c:pt idx="20">
                  <c:v>-1.13402</c:v>
                </c:pt>
                <c:pt idx="21">
                  <c:v>-1.56268999999997</c:v>
                </c:pt>
                <c:pt idx="22">
                  <c:v>-2.20136000000006</c:v>
                </c:pt>
                <c:pt idx="23">
                  <c:v>-1.75003000000003</c:v>
                </c:pt>
                <c:pt idx="24">
                  <c:v>-0.368700000000011</c:v>
                </c:pt>
                <c:pt idx="25">
                  <c:v>-0.307369999999985</c:v>
                </c:pt>
                <c:pt idx="26">
                  <c:v>-0.30603999999996</c:v>
                </c:pt>
                <c:pt idx="27">
                  <c:v>0.585289999999958</c:v>
                </c:pt>
                <c:pt idx="28">
                  <c:v>0.336619999999982</c:v>
                </c:pt>
                <c:pt idx="29">
                  <c:v>0.587950000000006</c:v>
                </c:pt>
                <c:pt idx="30">
                  <c:v>0.0692800000000275</c:v>
                </c:pt>
                <c:pt idx="31">
                  <c:v>1.35060999999994</c:v>
                </c:pt>
                <c:pt idx="32">
                  <c:v>2.05193999999997</c:v>
                </c:pt>
                <c:pt idx="33">
                  <c:v>2.21326999999999</c:v>
                </c:pt>
                <c:pt idx="34">
                  <c:v>1.55460000000002</c:v>
                </c:pt>
                <c:pt idx="35">
                  <c:v>1.67593000000004</c:v>
                </c:pt>
                <c:pt idx="36">
                  <c:v>1.61725999999996</c:v>
                </c:pt>
                <c:pt idx="37">
                  <c:v>0.118589999999983</c:v>
                </c:pt>
                <c:pt idx="38">
                  <c:v>0.17992000000001</c:v>
                </c:pt>
                <c:pt idx="39">
                  <c:v>0.171250000000029</c:v>
                </c:pt>
                <c:pt idx="40">
                  <c:v>0.292579999999944</c:v>
                </c:pt>
                <c:pt idx="41">
                  <c:v>-2.51609000000003</c:v>
                </c:pt>
                <c:pt idx="42">
                  <c:v>-1.14476000000001</c:v>
                </c:pt>
                <c:pt idx="43">
                  <c:v>-1.29342999999998</c:v>
                </c:pt>
              </c:numCache>
            </c:numRef>
          </c:yVal>
          <c:smooth val="0"/>
        </c:ser>
        <c:axId val="33470679"/>
        <c:axId val="62915724"/>
      </c:scatterChart>
      <c:valAx>
        <c:axId val="33470679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none"/>
        <c:minorTickMark val="none"/>
        <c:tickLblPos val="low"/>
        <c:spPr>
          <a:ln w="14400">
            <a:solidFill>
              <a:srgbClr val="ff0000"/>
            </a:solidFill>
            <a:prstDash val="sysDash"/>
            <a:round/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62915724"/>
        <c:crosses val="autoZero"/>
        <c:crossBetween val="midCat"/>
      </c:valAx>
      <c:valAx>
        <c:axId val="62915724"/>
        <c:scaling>
          <c:orientation val="minMax"/>
          <c:max val="2.7"/>
          <c:min val="-2.7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Ecart avec la droite de tendance           (Gt-CO2/an)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.0" sourceLinked="0"/>
        <c:majorTickMark val="none"/>
        <c:minorTickMark val="none"/>
        <c:tickLblPos val="nextTo"/>
        <c:spPr>
          <a:ln w="0">
            <a:solidFill>
              <a:srgbClr val="111111"/>
            </a:solidFill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33470679"/>
        <c:crosses val="autoZero"/>
        <c:crossBetween val="midCat"/>
        <c:majorUnit val="0.3"/>
      </c:valAx>
      <c:spPr>
        <a:solidFill>
          <a:srgbClr val="ffffff"/>
        </a:solidFill>
        <a:ln w="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14545839508787"/>
          <c:y val="0.0696761530912659"/>
          <c:w val="0.797046212482134"/>
          <c:h val="0.056529704265899"/>
        </c:manualLayout>
      </c:layout>
      <c:overlay val="0"/>
      <c:spPr>
        <a:solidFill>
          <a:srgbClr val="ffffd7"/>
        </a:solidFill>
        <a:ln w="0">
          <a:noFill/>
        </a:ln>
      </c:spPr>
      <c:txPr>
        <a:bodyPr/>
        <a:lstStyle/>
        <a:p>
          <a:pPr>
            <a:defRPr b="1" sz="1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cccccc"/>
    </a:solidFill>
    <a:ln w="0">
      <a:solidFill>
        <a:srgbClr val="000000"/>
      </a:solidFill>
    </a:ln>
  </c:spPr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95499480709313"/>
          <c:y val="0.0306488616977469"/>
          <c:w val="0.880293880063084"/>
          <c:h val="0.854167892228955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000000"/>
            </a:solidFill>
            <a:ln w="28800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</c:spPr>
          </c:marker>
          <c:dPt>
            <c:idx val="12"/>
            <c:marker>
              <c:symbol val="circle"/>
              <c:size val="8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circle"/>
              <c:size val="12"/>
              <c:spPr>
                <a:solidFill>
                  <a:srgbClr val="ff0000"/>
                </a:solidFill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ffa6a6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5ae5f6"/>
                </a:solidFill>
              </c:spPr>
            </c:marker>
          </c:dPt>
          <c:dPt>
            <c:idx val="41"/>
            <c:marker>
              <c:symbol val="circle"/>
              <c:size val="12"/>
              <c:spPr>
                <a:solidFill>
                  <a:srgbClr val="81d41a"/>
                </a:solidFill>
              </c:spPr>
            </c:marker>
          </c:dPt>
          <c:dLbls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0">
                <a:solidFill>
                  <a:srgbClr val="999999"/>
                </a:solidFill>
                <a:prstDash val="dashDot"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'Flux anthropique Vs Growth rate'!$G$4:$G$47</c:f>
              <c:numCache>
                <c:formatCode>General</c:formatCode>
                <c:ptCount val="44"/>
                <c:pt idx="0">
                  <c:v>1.22937999999995</c:v>
                </c:pt>
                <c:pt idx="1">
                  <c:v>0.820709999999977</c:v>
                </c:pt>
                <c:pt idx="2">
                  <c:v>0.132040000000004</c:v>
                </c:pt>
                <c:pt idx="3">
                  <c:v>-0.466629999999974</c:v>
                </c:pt>
                <c:pt idx="4">
                  <c:v>-0.325299999999949</c:v>
                </c:pt>
                <c:pt idx="5">
                  <c:v>0.666029999999964</c:v>
                </c:pt>
                <c:pt idx="6">
                  <c:v>0.397359999999988</c:v>
                </c:pt>
                <c:pt idx="7">
                  <c:v>0.418690000000016</c:v>
                </c:pt>
                <c:pt idx="8">
                  <c:v>0.410020000000042</c:v>
                </c:pt>
                <c:pt idx="9">
                  <c:v>0.561349999999951</c:v>
                </c:pt>
                <c:pt idx="10">
                  <c:v>0.332679999999979</c:v>
                </c:pt>
                <c:pt idx="11">
                  <c:v>0.164010000000005</c:v>
                </c:pt>
                <c:pt idx="12">
                  <c:v>-0.0446599999999719</c:v>
                </c:pt>
                <c:pt idx="13">
                  <c:v>-0.903330000000061</c:v>
                </c:pt>
                <c:pt idx="14">
                  <c:v>-1.23200000000003</c:v>
                </c:pt>
                <c:pt idx="15">
                  <c:v>-0.82067000000001</c:v>
                </c:pt>
                <c:pt idx="16">
                  <c:v>-0.939339999999984</c:v>
                </c:pt>
                <c:pt idx="17">
                  <c:v>-0.318009999999958</c:v>
                </c:pt>
                <c:pt idx="18">
                  <c:v>0.843319999999952</c:v>
                </c:pt>
                <c:pt idx="19">
                  <c:v>-1.00535000000002</c:v>
                </c:pt>
                <c:pt idx="20">
                  <c:v>-1.13402</c:v>
                </c:pt>
                <c:pt idx="21">
                  <c:v>-1.56268999999997</c:v>
                </c:pt>
                <c:pt idx="22">
                  <c:v>-2.20136000000006</c:v>
                </c:pt>
                <c:pt idx="23">
                  <c:v>-1.75003000000003</c:v>
                </c:pt>
                <c:pt idx="24">
                  <c:v>-0.368700000000011</c:v>
                </c:pt>
                <c:pt idx="25">
                  <c:v>-0.307369999999985</c:v>
                </c:pt>
                <c:pt idx="26">
                  <c:v>-0.30603999999996</c:v>
                </c:pt>
                <c:pt idx="27">
                  <c:v>0.585289999999958</c:v>
                </c:pt>
                <c:pt idx="28">
                  <c:v>0.336619999999982</c:v>
                </c:pt>
                <c:pt idx="29">
                  <c:v>0.587950000000006</c:v>
                </c:pt>
                <c:pt idx="30">
                  <c:v>0.0692800000000275</c:v>
                </c:pt>
                <c:pt idx="31">
                  <c:v>1.35060999999994</c:v>
                </c:pt>
                <c:pt idx="32">
                  <c:v>2.05193999999997</c:v>
                </c:pt>
                <c:pt idx="33">
                  <c:v>2.21326999999999</c:v>
                </c:pt>
                <c:pt idx="34">
                  <c:v>1.55460000000002</c:v>
                </c:pt>
                <c:pt idx="35">
                  <c:v>1.67593000000004</c:v>
                </c:pt>
                <c:pt idx="36">
                  <c:v>1.61725999999996</c:v>
                </c:pt>
                <c:pt idx="37">
                  <c:v>0.118589999999983</c:v>
                </c:pt>
                <c:pt idx="38">
                  <c:v>0.17992000000001</c:v>
                </c:pt>
                <c:pt idx="39">
                  <c:v>0.171250000000029</c:v>
                </c:pt>
                <c:pt idx="40">
                  <c:v>0.292579999999944</c:v>
                </c:pt>
                <c:pt idx="41">
                  <c:v>-2.51609000000003</c:v>
                </c:pt>
                <c:pt idx="42">
                  <c:v>-1.14476000000001</c:v>
                </c:pt>
                <c:pt idx="43">
                  <c:v>-1.29342999999998</c:v>
                </c:pt>
              </c:numCache>
            </c:numRef>
          </c:xVal>
          <c:yVal>
            <c:numRef>
              <c:f>'Flux anthropique Vs Growth rate'!$I$4:$I$47</c:f>
              <c:numCache>
                <c:formatCode>General</c:formatCode>
                <c:ptCount val="44"/>
                <c:pt idx="0">
                  <c:v>1.96319999999995</c:v>
                </c:pt>
                <c:pt idx="1">
                  <c:v>5.61479999999998</c:v>
                </c:pt>
                <c:pt idx="2">
                  <c:v>-1.24280000000005</c:v>
                </c:pt>
                <c:pt idx="3">
                  <c:v>-2.81720000000001</c:v>
                </c:pt>
                <c:pt idx="4">
                  <c:v>6.21899999999997</c:v>
                </c:pt>
                <c:pt idx="5">
                  <c:v>-1.08060000000006</c:v>
                </c:pt>
                <c:pt idx="6">
                  <c:v>-0.66600000000002</c:v>
                </c:pt>
                <c:pt idx="7">
                  <c:v>1.16559999999996</c:v>
                </c:pt>
                <c:pt idx="8">
                  <c:v>4.41419999999999</c:v>
                </c:pt>
                <c:pt idx="9">
                  <c:v>8.08659999999997</c:v>
                </c:pt>
                <c:pt idx="10">
                  <c:v>-2.78280000000005</c:v>
                </c:pt>
                <c:pt idx="11">
                  <c:v>-3.30420000000002</c:v>
                </c:pt>
                <c:pt idx="12">
                  <c:v>-3.26920000000004</c:v>
                </c:pt>
                <c:pt idx="13">
                  <c:v>-10.96725</c:v>
                </c:pt>
                <c:pt idx="14">
                  <c:v>-3.87975000000003</c:v>
                </c:pt>
                <c:pt idx="15">
                  <c:v>2.33219999999995</c:v>
                </c:pt>
                <c:pt idx="16">
                  <c:v>4.10399999999998</c:v>
                </c:pt>
                <c:pt idx="17">
                  <c:v>-2.84655000000004</c:v>
                </c:pt>
                <c:pt idx="18">
                  <c:v>-0.93240000000001</c:v>
                </c:pt>
                <c:pt idx="19">
                  <c:v>8.47949999999997</c:v>
                </c:pt>
                <c:pt idx="20">
                  <c:v>-4.67595000000005</c:v>
                </c:pt>
                <c:pt idx="21">
                  <c:v>-4.09560000000002</c:v>
                </c:pt>
                <c:pt idx="22">
                  <c:v>-1.05825000000004</c:v>
                </c:pt>
                <c:pt idx="23">
                  <c:v>4.31519999999999</c:v>
                </c:pt>
                <c:pt idx="24">
                  <c:v>2.51654999999997</c:v>
                </c:pt>
                <c:pt idx="25">
                  <c:v>-4.35795000000006</c:v>
                </c:pt>
                <c:pt idx="26">
                  <c:v>7.24184999999998</c:v>
                </c:pt>
                <c:pt idx="27">
                  <c:v>-0.0987000000000418</c:v>
                </c:pt>
                <c:pt idx="28">
                  <c:v>-1.50735000000001</c:v>
                </c:pt>
                <c:pt idx="29">
                  <c:v>-3.92805000000003</c:v>
                </c:pt>
                <c:pt idx="30">
                  <c:v>-4.10430000000005</c:v>
                </c:pt>
                <c:pt idx="31">
                  <c:v>5.22764999999998</c:v>
                </c:pt>
                <c:pt idx="32">
                  <c:v>-2.97480000000004</c:v>
                </c:pt>
                <c:pt idx="33">
                  <c:v>3.62129999999999</c:v>
                </c:pt>
                <c:pt idx="34">
                  <c:v>2.26529999999997</c:v>
                </c:pt>
                <c:pt idx="35">
                  <c:v>-2.32185000000005</c:v>
                </c:pt>
                <c:pt idx="36">
                  <c:v>0.887099999999979</c:v>
                </c:pt>
                <c:pt idx="37">
                  <c:v>10.26</c:v>
                </c:pt>
                <c:pt idx="38">
                  <c:v>-3.87630000000001</c:v>
                </c:pt>
                <c:pt idx="39">
                  <c:v>3.12539999999997</c:v>
                </c:pt>
                <c:pt idx="40">
                  <c:v>0.505799999999944</c:v>
                </c:pt>
                <c:pt idx="41">
                  <c:v>1.92269999999998</c:v>
                </c:pt>
                <c:pt idx="42">
                  <c:v>-0.329000000000043</c:v>
                </c:pt>
                <c:pt idx="43">
                  <c:v>-2.43900000000001</c:v>
                </c:pt>
              </c:numCache>
            </c:numRef>
          </c:yVal>
          <c:smooth val="0"/>
        </c:ser>
        <c:axId val="49608662"/>
        <c:axId val="57873507"/>
      </c:scatterChart>
      <c:valAx>
        <c:axId val="49608662"/>
        <c:scaling>
          <c:orientation val="minMax"/>
          <c:max val="8"/>
          <c:min val="-8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600" spc="-1" strike="noStrike">
                    <a:solidFill>
                      <a:srgbClr val="7b3d00"/>
                    </a:solidFill>
                    <a:latin typeface="Arial"/>
                  </a:defRPr>
                </a:pPr>
                <a:r>
                  <a:rPr b="1" sz="1600" spc="-1" strike="noStrike">
                    <a:solidFill>
                      <a:srgbClr val="7b3d00"/>
                    </a:solidFill>
                    <a:latin typeface="Arial"/>
                  </a:rPr>
                  <a:t>Flux anthropique DETRENDED                      (Gt-CO2/an) </a:t>
                </a:r>
              </a:p>
            </c:rich>
          </c:tx>
          <c:layout>
            <c:manualLayout>
              <c:xMode val="edge"/>
              <c:yMode val="edge"/>
              <c:x val="0.311459014501673"/>
              <c:y val="0.938114006706277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0">
            <a:solidFill>
              <a:srgbClr val="784b04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784b04"/>
                </a:solidFill>
                <a:latin typeface="Arial"/>
              </a:defRPr>
            </a:pPr>
          </a:p>
        </c:txPr>
        <c:crossAx val="57873507"/>
        <c:crosses val="autoZero"/>
        <c:crossBetween val="midCat"/>
        <c:majorUnit val="2"/>
      </c:valAx>
      <c:valAx>
        <c:axId val="57873507"/>
        <c:scaling>
          <c:orientation val="minMax"/>
          <c:max val="12"/>
          <c:min val="-12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5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1" sz="1500" spc="-1" strike="noStrike">
                    <a:solidFill>
                      <a:srgbClr val="000000"/>
                    </a:solidFill>
                    <a:latin typeface="Arial"/>
                  </a:rPr>
                  <a:t>Croissance atmospherique DETRENDED (Gt-CO2/an)</a:t>
                </a:r>
              </a:p>
            </c:rich>
          </c:tx>
          <c:layout>
            <c:manualLayout>
              <c:xMode val="edge"/>
              <c:yMode val="edge"/>
              <c:x val="0.0135784898257491"/>
              <c:y val="0.111418318724631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49608662"/>
        <c:crosses val="autoZero"/>
        <c:crossBetween val="midCat"/>
        <c:majorUnit val="4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cccccc"/>
    </a:solidFill>
    <a:ln w="0">
      <a:solidFill>
        <a:srgbClr val="000000"/>
      </a:solidFill>
    </a:ln>
  </c:spPr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0234239778453"/>
          <c:y val="0.037355138537561"/>
          <c:w val="0.88788030308858"/>
          <c:h val="0.8474616153891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'Flux anthropique Vs Growth rate'!$T$91</c:f>
              <c:strCache>
                <c:ptCount val="1"/>
                <c:pt idx="0">
                  <c:v>Croissance atmospherique NORD (Gt-CO2/an)</c:v>
                </c:pt>
              </c:strCache>
            </c:strRef>
          </c:tx>
          <c:spPr>
            <a:solidFill>
              <a:srgbClr val="000000"/>
            </a:solidFill>
            <a:ln w="28800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</c:spPr>
          </c:marker>
          <c:dPt>
            <c:idx val="12"/>
            <c:marker>
              <c:symbol val="square"/>
              <c:size val="8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square"/>
              <c:size val="12"/>
              <c:spPr>
                <a:solidFill>
                  <a:srgbClr val="ff0000"/>
                </a:solidFill>
              </c:spPr>
            </c:marker>
          </c:dPt>
          <c:dPt>
            <c:idx val="19"/>
            <c:marker>
              <c:symbol val="square"/>
              <c:size val="12"/>
              <c:spPr>
                <a:solidFill>
                  <a:srgbClr val="ffa6a6"/>
                </a:solidFill>
              </c:spPr>
            </c:marker>
          </c:dPt>
          <c:dPt>
            <c:idx val="20"/>
            <c:marker>
              <c:symbol val="square"/>
              <c:size val="12"/>
              <c:spPr>
                <a:solidFill>
                  <a:srgbClr val="31f3f0"/>
                </a:solidFill>
              </c:spPr>
            </c:marker>
          </c:dPt>
          <c:dPt>
            <c:idx val="32"/>
            <c:marker>
              <c:symbol val="square"/>
              <c:size val="12"/>
              <c:spPr>
                <a:solidFill>
                  <a:srgbClr val="81d41a"/>
                </a:solidFill>
              </c:spPr>
            </c:marker>
          </c:dPt>
          <c:dLbls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3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4400">
                <a:solidFill>
                  <a:srgbClr val="000000"/>
                </a:solidFill>
                <a:prstDash val="dashDot"/>
                <a:round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'Flux anthropique Vs Growth rate'!$S$92:$S$135</c:f>
              <c:numCache>
                <c:formatCode>General</c:formatCode>
                <c:ptCount val="44"/>
                <c:pt idx="0">
                  <c:v>23.83</c:v>
                </c:pt>
                <c:pt idx="1">
                  <c:v>23.89</c:v>
                </c:pt>
                <c:pt idx="2">
                  <c:v>23.67</c:v>
                </c:pt>
                <c:pt idx="3">
                  <c:v>23.54</c:v>
                </c:pt>
                <c:pt idx="4">
                  <c:v>24.15</c:v>
                </c:pt>
                <c:pt idx="5">
                  <c:v>25.61</c:v>
                </c:pt>
                <c:pt idx="6">
                  <c:v>25.81</c:v>
                </c:pt>
                <c:pt idx="7">
                  <c:v>26.3</c:v>
                </c:pt>
                <c:pt idx="8">
                  <c:v>26.76</c:v>
                </c:pt>
                <c:pt idx="9">
                  <c:v>27.38</c:v>
                </c:pt>
                <c:pt idx="10">
                  <c:v>27.62</c:v>
                </c:pt>
                <c:pt idx="11">
                  <c:v>27.92</c:v>
                </c:pt>
                <c:pt idx="12">
                  <c:v>28.18</c:v>
                </c:pt>
                <c:pt idx="13">
                  <c:v>27.79</c:v>
                </c:pt>
                <c:pt idx="14">
                  <c:v>27.93</c:v>
                </c:pt>
                <c:pt idx="15">
                  <c:v>28.81</c:v>
                </c:pt>
                <c:pt idx="16">
                  <c:v>29.16</c:v>
                </c:pt>
                <c:pt idx="17">
                  <c:v>30.25</c:v>
                </c:pt>
                <c:pt idx="18">
                  <c:v>31.88</c:v>
                </c:pt>
                <c:pt idx="19">
                  <c:v>30.5</c:v>
                </c:pt>
                <c:pt idx="20">
                  <c:v>30.84</c:v>
                </c:pt>
                <c:pt idx="21">
                  <c:v>30.88</c:v>
                </c:pt>
                <c:pt idx="22">
                  <c:v>30.71</c:v>
                </c:pt>
                <c:pt idx="23">
                  <c:v>31.63</c:v>
                </c:pt>
                <c:pt idx="24">
                  <c:v>33.48</c:v>
                </c:pt>
                <c:pt idx="25">
                  <c:v>34.01</c:v>
                </c:pt>
                <c:pt idx="26">
                  <c:v>34.48</c:v>
                </c:pt>
                <c:pt idx="27">
                  <c:v>35.84</c:v>
                </c:pt>
                <c:pt idx="28">
                  <c:v>36.06</c:v>
                </c:pt>
                <c:pt idx="29">
                  <c:v>36.78</c:v>
                </c:pt>
                <c:pt idx="30">
                  <c:v>36.73</c:v>
                </c:pt>
                <c:pt idx="31">
                  <c:v>38.48</c:v>
                </c:pt>
                <c:pt idx="32">
                  <c:v>39.65</c:v>
                </c:pt>
                <c:pt idx="33">
                  <c:v>40.28</c:v>
                </c:pt>
                <c:pt idx="34">
                  <c:v>40.09</c:v>
                </c:pt>
                <c:pt idx="35">
                  <c:v>40.68</c:v>
                </c:pt>
                <c:pt idx="36">
                  <c:v>41.09</c:v>
                </c:pt>
                <c:pt idx="37">
                  <c:v>40.06</c:v>
                </c:pt>
                <c:pt idx="38">
                  <c:v>40.59</c:v>
                </c:pt>
                <c:pt idx="39">
                  <c:v>41.05</c:v>
                </c:pt>
                <c:pt idx="40">
                  <c:v>41.64</c:v>
                </c:pt>
                <c:pt idx="41">
                  <c:v>39.3</c:v>
                </c:pt>
                <c:pt idx="42">
                  <c:v>41.14</c:v>
                </c:pt>
                <c:pt idx="43">
                  <c:v>41.46</c:v>
                </c:pt>
              </c:numCache>
            </c:numRef>
          </c:xVal>
          <c:yVal>
            <c:numRef>
              <c:f>'Flux anthropique Vs Growth rate'!$T$92:$T$135</c:f>
              <c:numCache>
                <c:formatCode>General</c:formatCode>
                <c:ptCount val="44"/>
                <c:pt idx="0">
                  <c:v>11.6532</c:v>
                </c:pt>
                <c:pt idx="1">
                  <c:v>15.5298</c:v>
                </c:pt>
                <c:pt idx="2">
                  <c:v>8.8972</c:v>
                </c:pt>
                <c:pt idx="3">
                  <c:v>7.5478</c:v>
                </c:pt>
                <c:pt idx="4">
                  <c:v>16.809</c:v>
                </c:pt>
                <c:pt idx="5">
                  <c:v>9.7344</c:v>
                </c:pt>
                <c:pt idx="6">
                  <c:v>10.374</c:v>
                </c:pt>
                <c:pt idx="7">
                  <c:v>12.4306</c:v>
                </c:pt>
                <c:pt idx="8">
                  <c:v>15.9042</c:v>
                </c:pt>
                <c:pt idx="9">
                  <c:v>19.8016</c:v>
                </c:pt>
                <c:pt idx="10">
                  <c:v>9.1572</c:v>
                </c:pt>
                <c:pt idx="11">
                  <c:v>8.8608</c:v>
                </c:pt>
                <c:pt idx="12">
                  <c:v>9.1208</c:v>
                </c:pt>
                <c:pt idx="13">
                  <c:v>1.64775</c:v>
                </c:pt>
                <c:pt idx="14">
                  <c:v>8.96025</c:v>
                </c:pt>
                <c:pt idx="15">
                  <c:v>15.3972</c:v>
                </c:pt>
                <c:pt idx="16">
                  <c:v>17.394</c:v>
                </c:pt>
                <c:pt idx="17">
                  <c:v>10.66845</c:v>
                </c:pt>
                <c:pt idx="18">
                  <c:v>12.8076</c:v>
                </c:pt>
                <c:pt idx="19">
                  <c:v>22.4445</c:v>
                </c:pt>
                <c:pt idx="20">
                  <c:v>9.51405</c:v>
                </c:pt>
                <c:pt idx="21">
                  <c:v>10.3194</c:v>
                </c:pt>
                <c:pt idx="22">
                  <c:v>13.58175</c:v>
                </c:pt>
                <c:pt idx="23">
                  <c:v>19.1802</c:v>
                </c:pt>
                <c:pt idx="24">
                  <c:v>17.60655</c:v>
                </c:pt>
                <c:pt idx="25">
                  <c:v>10.95705</c:v>
                </c:pt>
                <c:pt idx="26">
                  <c:v>22.78185</c:v>
                </c:pt>
                <c:pt idx="27">
                  <c:v>15.6663</c:v>
                </c:pt>
                <c:pt idx="28">
                  <c:v>14.48265</c:v>
                </c:pt>
                <c:pt idx="29">
                  <c:v>12.28695</c:v>
                </c:pt>
                <c:pt idx="30">
                  <c:v>12.3357</c:v>
                </c:pt>
                <c:pt idx="31">
                  <c:v>21.89265</c:v>
                </c:pt>
                <c:pt idx="32">
                  <c:v>13.9152</c:v>
                </c:pt>
                <c:pt idx="33">
                  <c:v>20.7363</c:v>
                </c:pt>
                <c:pt idx="34">
                  <c:v>19.6053</c:v>
                </c:pt>
                <c:pt idx="35">
                  <c:v>15.24315</c:v>
                </c:pt>
                <c:pt idx="36">
                  <c:v>18.6771</c:v>
                </c:pt>
                <c:pt idx="37">
                  <c:v>28.275</c:v>
                </c:pt>
                <c:pt idx="38">
                  <c:v>14.3637</c:v>
                </c:pt>
                <c:pt idx="39">
                  <c:v>21.5904</c:v>
                </c:pt>
                <c:pt idx="40">
                  <c:v>19.1958</c:v>
                </c:pt>
                <c:pt idx="41">
                  <c:v>20.8377</c:v>
                </c:pt>
                <c:pt idx="42">
                  <c:v>18.811</c:v>
                </c:pt>
                <c:pt idx="43">
                  <c:v>16.926</c:v>
                </c:pt>
              </c:numCache>
            </c:numRef>
          </c:yVal>
          <c:smooth val="0"/>
        </c:ser>
        <c:axId val="37178706"/>
        <c:axId val="27631924"/>
      </c:scatterChart>
      <c:valAx>
        <c:axId val="37178706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800" spc="-1" strike="noStrike">
                    <a:solidFill>
                      <a:srgbClr val="7b3d00"/>
                    </a:solidFill>
                    <a:latin typeface="Arial"/>
                  </a:defRPr>
                </a:pPr>
                <a:r>
                  <a:rPr b="1" sz="1800" spc="-1" strike="noStrike">
                    <a:solidFill>
                      <a:srgbClr val="7b3d00"/>
                    </a:solidFill>
                    <a:latin typeface="Arial"/>
                  </a:rPr>
                  <a:t>Flux anthropique                        (Gt-CO2 /an)</a:t>
                </a:r>
              </a:p>
            </c:rich>
          </c:tx>
          <c:layout>
            <c:manualLayout>
              <c:xMode val="edge"/>
              <c:yMode val="edge"/>
              <c:x val="0.351090426554868"/>
              <c:y val="0.930407671039473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784b04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7b3d00"/>
                </a:solidFill>
                <a:latin typeface="Arial"/>
              </a:defRPr>
            </a:pPr>
          </a:p>
        </c:txPr>
        <c:crossAx val="27631924"/>
        <c:crosses val="autoZero"/>
        <c:crossBetween val="midCat"/>
      </c:valAx>
      <c:valAx>
        <c:axId val="27631924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600" spc="-1" strike="noStrike">
                    <a:latin typeface="Arial"/>
                  </a:defRPr>
                </a:pPr>
                <a:r>
                  <a:rPr b="1" sz="1600" spc="-1" strike="noStrike">
                    <a:latin typeface="Arial"/>
                  </a:rPr>
                  <a:t>Croissance CO2 atmospherique          (Gt-CO2 /an)</a:t>
                </a:r>
              </a:p>
            </c:rich>
          </c:tx>
          <c:layout>
            <c:manualLayout>
              <c:xMode val="edge"/>
              <c:yMode val="edge"/>
              <c:x val="0.00746182545482519"/>
              <c:y val="0.0886522736631567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400" spc="-1" strike="noStrike">
                <a:latin typeface="Arial"/>
              </a:defRPr>
            </a:pPr>
          </a:p>
        </c:txPr>
        <c:crossAx val="37178706"/>
        <c:crosses val="autoZero"/>
        <c:crossBetween val="midCat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eeeeee"/>
    </a:solidFill>
    <a:ln w="0">
      <a:solidFill>
        <a:srgbClr val="000000"/>
      </a:solidFill>
    </a:ln>
  </c:spPr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7532452344755"/>
          <c:y val="0.0629457567231564"/>
          <c:w val="0.828850426850661"/>
          <c:h val="0.87175292809003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'Flux anthropique Vs Growth rate'!$G$3</c:f>
              <c:strCache>
                <c:ptCount val="1"/>
                <c:pt idx="0">
                  <c:v>Écart avec la tendance __ Flux anthropique detrended</c:v>
                </c:pt>
              </c:strCache>
            </c:strRef>
          </c:tx>
          <c:spPr>
            <a:solidFill>
              <a:srgbClr val="706e0c"/>
            </a:solidFill>
            <a:ln w="7200">
              <a:solidFill>
                <a:srgbClr val="706e0c"/>
              </a:solidFill>
              <a:prstDash val="dash"/>
              <a:round/>
            </a:ln>
          </c:spPr>
          <c:marker>
            <c:symbol val="circle"/>
            <c:size val="9"/>
            <c:spPr>
              <a:solidFill>
                <a:srgbClr val="706e0c"/>
              </a:solidFill>
            </c:spPr>
          </c:marker>
          <c:dPt>
            <c:idx val="0"/>
            <c:marker>
              <c:symbol val="circle"/>
              <c:size val="8"/>
              <c:spPr>
                <a:solidFill>
                  <a:srgbClr val="706e0c"/>
                </a:solidFill>
              </c:spPr>
            </c:marker>
          </c:dPt>
          <c:dPt>
            <c:idx val="12"/>
            <c:marker>
              <c:symbol val="circle"/>
              <c:size val="9"/>
              <c:spPr>
                <a:solidFill>
                  <a:srgbClr val="706e0c"/>
                </a:solidFill>
              </c:spPr>
            </c:marker>
          </c:dPt>
          <c:dPt>
            <c:idx val="13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Pt>
            <c:idx val="41"/>
            <c:marker>
              <c:symbol val="circle"/>
              <c:size val="12"/>
              <c:spPr>
                <a:solidFill>
                  <a:srgbClr val="706e0c"/>
                </a:solidFill>
              </c:spPr>
            </c:marke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layout>
                <c:manualLayout>
                  <c:x val="-0.0148859902419596"/>
                  <c:y val="0.0802066145347586"/>
                </c:manualLayout>
              </c:layout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'Flux anthropique Vs Growth rate'!$B$4:$B$47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xVal>
          <c:yVal>
            <c:numRef>
              <c:f>'Flux anthropique Vs Growth rate'!$G$4:$G$47</c:f>
              <c:numCache>
                <c:formatCode>General</c:formatCode>
                <c:ptCount val="44"/>
                <c:pt idx="0">
                  <c:v>1.22937999999995</c:v>
                </c:pt>
                <c:pt idx="1">
                  <c:v>0.820709999999977</c:v>
                </c:pt>
                <c:pt idx="2">
                  <c:v>0.132040000000004</c:v>
                </c:pt>
                <c:pt idx="3">
                  <c:v>-0.466629999999974</c:v>
                </c:pt>
                <c:pt idx="4">
                  <c:v>-0.325299999999949</c:v>
                </c:pt>
                <c:pt idx="5">
                  <c:v>0.666029999999964</c:v>
                </c:pt>
                <c:pt idx="6">
                  <c:v>0.397359999999988</c:v>
                </c:pt>
                <c:pt idx="7">
                  <c:v>0.418690000000016</c:v>
                </c:pt>
                <c:pt idx="8">
                  <c:v>0.410020000000042</c:v>
                </c:pt>
                <c:pt idx="9">
                  <c:v>0.561349999999951</c:v>
                </c:pt>
                <c:pt idx="10">
                  <c:v>0.332679999999979</c:v>
                </c:pt>
                <c:pt idx="11">
                  <c:v>0.164010000000005</c:v>
                </c:pt>
                <c:pt idx="12">
                  <c:v>-0.0446599999999719</c:v>
                </c:pt>
                <c:pt idx="13">
                  <c:v>-0.903330000000061</c:v>
                </c:pt>
                <c:pt idx="14">
                  <c:v>-1.23200000000003</c:v>
                </c:pt>
                <c:pt idx="15">
                  <c:v>-0.82067000000001</c:v>
                </c:pt>
                <c:pt idx="16">
                  <c:v>-0.939339999999984</c:v>
                </c:pt>
                <c:pt idx="17">
                  <c:v>-0.318009999999958</c:v>
                </c:pt>
                <c:pt idx="18">
                  <c:v>0.843319999999952</c:v>
                </c:pt>
                <c:pt idx="19">
                  <c:v>-1.00535000000002</c:v>
                </c:pt>
                <c:pt idx="20">
                  <c:v>-1.13402</c:v>
                </c:pt>
                <c:pt idx="21">
                  <c:v>-1.56268999999997</c:v>
                </c:pt>
                <c:pt idx="22">
                  <c:v>-2.20136000000006</c:v>
                </c:pt>
                <c:pt idx="23">
                  <c:v>-1.75003000000003</c:v>
                </c:pt>
                <c:pt idx="24">
                  <c:v>-0.368700000000011</c:v>
                </c:pt>
                <c:pt idx="25">
                  <c:v>-0.307369999999985</c:v>
                </c:pt>
                <c:pt idx="26">
                  <c:v>-0.30603999999996</c:v>
                </c:pt>
                <c:pt idx="27">
                  <c:v>0.585289999999958</c:v>
                </c:pt>
                <c:pt idx="28">
                  <c:v>0.336619999999982</c:v>
                </c:pt>
                <c:pt idx="29">
                  <c:v>0.587950000000006</c:v>
                </c:pt>
                <c:pt idx="30">
                  <c:v>0.0692800000000275</c:v>
                </c:pt>
                <c:pt idx="31">
                  <c:v>1.35060999999994</c:v>
                </c:pt>
                <c:pt idx="32">
                  <c:v>2.05193999999997</c:v>
                </c:pt>
                <c:pt idx="33">
                  <c:v>2.21326999999999</c:v>
                </c:pt>
                <c:pt idx="34">
                  <c:v>1.55460000000002</c:v>
                </c:pt>
                <c:pt idx="35">
                  <c:v>1.67593000000004</c:v>
                </c:pt>
                <c:pt idx="36">
                  <c:v>1.61725999999996</c:v>
                </c:pt>
                <c:pt idx="37">
                  <c:v>0.118589999999983</c:v>
                </c:pt>
                <c:pt idx="38">
                  <c:v>0.17992000000001</c:v>
                </c:pt>
                <c:pt idx="39">
                  <c:v>0.171250000000029</c:v>
                </c:pt>
                <c:pt idx="40">
                  <c:v>0.292579999999944</c:v>
                </c:pt>
                <c:pt idx="41">
                  <c:v>-2.51609000000003</c:v>
                </c:pt>
                <c:pt idx="42">
                  <c:v>-1.14476000000001</c:v>
                </c:pt>
                <c:pt idx="43">
                  <c:v>-1.29342999999998</c:v>
                </c:pt>
              </c:numCache>
            </c:numRef>
          </c:yVal>
          <c:smooth val="0"/>
        </c:ser>
        <c:axId val="47010026"/>
        <c:axId val="13027025"/>
      </c:scatterChart>
      <c:valAx>
        <c:axId val="47010026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0" sourceLinked="0"/>
        <c:majorTickMark val="none"/>
        <c:minorTickMark val="none"/>
        <c:tickLblPos val="low"/>
        <c:spPr>
          <a:ln w="14400">
            <a:solidFill>
              <a:srgbClr val="ff0000"/>
            </a:solidFill>
            <a:prstDash val="sysDash"/>
            <a:round/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13027025"/>
        <c:crosses val="autoZero"/>
        <c:crossBetween val="midCat"/>
      </c:valAx>
      <c:valAx>
        <c:axId val="13027025"/>
        <c:scaling>
          <c:orientation val="minMax"/>
          <c:max val="9"/>
          <c:min val="-8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Ecart avec la droite de tendance           (Gt-CO2/an)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" sourceLinked="0"/>
        <c:majorTickMark val="none"/>
        <c:minorTickMark val="none"/>
        <c:tickLblPos val="nextTo"/>
        <c:spPr>
          <a:ln w="0">
            <a:solidFill>
              <a:srgbClr val="111111"/>
            </a:solidFill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47010026"/>
        <c:crosses val="autoZero"/>
        <c:crossBetween val="midCat"/>
        <c:majorUnit val="2"/>
      </c:valAx>
      <c:spPr>
        <a:solidFill>
          <a:srgbClr val="ffffff"/>
        </a:solidFill>
        <a:ln w="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10926629640456"/>
          <c:y val="0.831992149165849"/>
          <c:w val="0.503449485500468"/>
          <c:h val="0.0897016487830411"/>
        </c:manualLayout>
      </c:layout>
      <c:overlay val="0"/>
      <c:spPr>
        <a:solidFill>
          <a:srgbClr val="ffffd7"/>
        </a:solidFill>
        <a:ln w="0">
          <a:noFill/>
        </a:ln>
      </c:spPr>
      <c:txPr>
        <a:bodyPr/>
        <a:lstStyle/>
        <a:p>
          <a:pPr>
            <a:defRPr b="1" sz="15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cccccc"/>
    </a:solidFill>
    <a:ln w="0">
      <a:solidFill>
        <a:srgbClr val="000000"/>
      </a:solidFill>
    </a:ln>
  </c:spPr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2200" spc="-1" strike="noStrike">
                <a:latin typeface="Arial"/>
              </a:defRPr>
            </a:pPr>
            <a:r>
              <a:rPr b="1" sz="2200" spc="-1" strike="noStrike">
                <a:latin typeface="Arial"/>
              </a:rPr>
              <a:t>Croissance NORD
  vs
  Flux anthropique</a:t>
            </a:r>
          </a:p>
        </c:rich>
      </c:tx>
      <c:layout>
        <c:manualLayout>
          <c:xMode val="edge"/>
          <c:yMode val="edge"/>
          <c:x val="0.636899927328688"/>
          <c:y val="0.700337216431637"/>
        </c:manualLayout>
      </c:layout>
      <c:overlay val="0"/>
      <c:spPr>
        <a:solidFill>
          <a:srgbClr val="ffffd7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01979224554354"/>
          <c:y val="0.037349274473738"/>
          <c:w val="0.887786944812551"/>
          <c:h val="0.8699162068260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'Flux anthropique Vs Growth rate'!$T$91</c:f>
              <c:strCache>
                <c:ptCount val="1"/>
                <c:pt idx="0">
                  <c:v>Croissance atmospherique NORD (Gt-CO2/an)</c:v>
                </c:pt>
              </c:strCache>
            </c:strRef>
          </c:tx>
          <c:spPr>
            <a:solidFill>
              <a:srgbClr val="000000"/>
            </a:solidFill>
            <a:ln w="28800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</c:spPr>
          </c:marker>
          <c:dPt>
            <c:idx val="12"/>
            <c:marker>
              <c:symbol val="square"/>
              <c:size val="9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square"/>
              <c:size val="12"/>
              <c:spPr>
                <a:solidFill>
                  <a:srgbClr val="ff0000"/>
                </a:solidFill>
              </c:spPr>
            </c:marker>
          </c:dPt>
          <c:dPt>
            <c:idx val="19"/>
            <c:marker>
              <c:symbol val="square"/>
              <c:size val="12"/>
              <c:spPr>
                <a:solidFill>
                  <a:srgbClr val="ffa6a6"/>
                </a:solidFill>
              </c:spPr>
            </c:marker>
          </c:dPt>
          <c:dPt>
            <c:idx val="20"/>
            <c:marker>
              <c:symbol val="square"/>
              <c:size val="12"/>
              <c:spPr>
                <a:solidFill>
                  <a:srgbClr val="31f3f0"/>
                </a:solidFill>
              </c:spPr>
            </c:marker>
          </c:dPt>
          <c:dPt>
            <c:idx val="32"/>
            <c:marker>
              <c:symbol val="square"/>
              <c:size val="8"/>
              <c:spPr>
                <a:solidFill>
                  <a:srgbClr val="000000"/>
                </a:solidFill>
              </c:spPr>
            </c:marker>
          </c:dPt>
          <c:dPt>
            <c:idx val="41"/>
            <c:marker>
              <c:symbol val="square"/>
              <c:size val="13"/>
              <c:spPr>
                <a:solidFill>
                  <a:srgbClr val="81d41a"/>
                </a:solidFill>
              </c:spPr>
            </c:marker>
          </c:dPt>
          <c:dLbls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3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4400">
                <a:solidFill>
                  <a:srgbClr val="000000"/>
                </a:solidFill>
                <a:prstDash val="dashDot"/>
                <a:round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'Flux anthropique Vs Growth rate'!$S$92:$S$135</c:f>
              <c:numCache>
                <c:formatCode>General</c:formatCode>
                <c:ptCount val="44"/>
                <c:pt idx="0">
                  <c:v>23.83</c:v>
                </c:pt>
                <c:pt idx="1">
                  <c:v>23.89</c:v>
                </c:pt>
                <c:pt idx="2">
                  <c:v>23.67</c:v>
                </c:pt>
                <c:pt idx="3">
                  <c:v>23.54</c:v>
                </c:pt>
                <c:pt idx="4">
                  <c:v>24.15</c:v>
                </c:pt>
                <c:pt idx="5">
                  <c:v>25.61</c:v>
                </c:pt>
                <c:pt idx="6">
                  <c:v>25.81</c:v>
                </c:pt>
                <c:pt idx="7">
                  <c:v>26.3</c:v>
                </c:pt>
                <c:pt idx="8">
                  <c:v>26.76</c:v>
                </c:pt>
                <c:pt idx="9">
                  <c:v>27.38</c:v>
                </c:pt>
                <c:pt idx="10">
                  <c:v>27.62</c:v>
                </c:pt>
                <c:pt idx="11">
                  <c:v>27.92</c:v>
                </c:pt>
                <c:pt idx="12">
                  <c:v>28.18</c:v>
                </c:pt>
                <c:pt idx="13">
                  <c:v>27.79</c:v>
                </c:pt>
                <c:pt idx="14">
                  <c:v>27.93</c:v>
                </c:pt>
                <c:pt idx="15">
                  <c:v>28.81</c:v>
                </c:pt>
                <c:pt idx="16">
                  <c:v>29.16</c:v>
                </c:pt>
                <c:pt idx="17">
                  <c:v>30.25</c:v>
                </c:pt>
                <c:pt idx="18">
                  <c:v>31.88</c:v>
                </c:pt>
                <c:pt idx="19">
                  <c:v>30.5</c:v>
                </c:pt>
                <c:pt idx="20">
                  <c:v>30.84</c:v>
                </c:pt>
                <c:pt idx="21">
                  <c:v>30.88</c:v>
                </c:pt>
                <c:pt idx="22">
                  <c:v>30.71</c:v>
                </c:pt>
                <c:pt idx="23">
                  <c:v>31.63</c:v>
                </c:pt>
                <c:pt idx="24">
                  <c:v>33.48</c:v>
                </c:pt>
                <c:pt idx="25">
                  <c:v>34.01</c:v>
                </c:pt>
                <c:pt idx="26">
                  <c:v>34.48</c:v>
                </c:pt>
                <c:pt idx="27">
                  <c:v>35.84</c:v>
                </c:pt>
                <c:pt idx="28">
                  <c:v>36.06</c:v>
                </c:pt>
                <c:pt idx="29">
                  <c:v>36.78</c:v>
                </c:pt>
                <c:pt idx="30">
                  <c:v>36.73</c:v>
                </c:pt>
                <c:pt idx="31">
                  <c:v>38.48</c:v>
                </c:pt>
                <c:pt idx="32">
                  <c:v>39.65</c:v>
                </c:pt>
                <c:pt idx="33">
                  <c:v>40.28</c:v>
                </c:pt>
                <c:pt idx="34">
                  <c:v>40.09</c:v>
                </c:pt>
                <c:pt idx="35">
                  <c:v>40.68</c:v>
                </c:pt>
                <c:pt idx="36">
                  <c:v>41.09</c:v>
                </c:pt>
                <c:pt idx="37">
                  <c:v>40.06</c:v>
                </c:pt>
                <c:pt idx="38">
                  <c:v>40.59</c:v>
                </c:pt>
                <c:pt idx="39">
                  <c:v>41.05</c:v>
                </c:pt>
                <c:pt idx="40">
                  <c:v>41.64</c:v>
                </c:pt>
                <c:pt idx="41">
                  <c:v>39.3</c:v>
                </c:pt>
                <c:pt idx="42">
                  <c:v>41.14</c:v>
                </c:pt>
                <c:pt idx="43">
                  <c:v>41.46</c:v>
                </c:pt>
              </c:numCache>
            </c:numRef>
          </c:xVal>
          <c:yVal>
            <c:numRef>
              <c:f>'Flux anthropique Vs Growth rate'!$T$92:$T$135</c:f>
              <c:numCache>
                <c:formatCode>General</c:formatCode>
                <c:ptCount val="44"/>
                <c:pt idx="0">
                  <c:v>11.6532</c:v>
                </c:pt>
                <c:pt idx="1">
                  <c:v>15.5298</c:v>
                </c:pt>
                <c:pt idx="2">
                  <c:v>8.8972</c:v>
                </c:pt>
                <c:pt idx="3">
                  <c:v>7.5478</c:v>
                </c:pt>
                <c:pt idx="4">
                  <c:v>16.809</c:v>
                </c:pt>
                <c:pt idx="5">
                  <c:v>9.7344</c:v>
                </c:pt>
                <c:pt idx="6">
                  <c:v>10.374</c:v>
                </c:pt>
                <c:pt idx="7">
                  <c:v>12.4306</c:v>
                </c:pt>
                <c:pt idx="8">
                  <c:v>15.9042</c:v>
                </c:pt>
                <c:pt idx="9">
                  <c:v>19.8016</c:v>
                </c:pt>
                <c:pt idx="10">
                  <c:v>9.1572</c:v>
                </c:pt>
                <c:pt idx="11">
                  <c:v>8.8608</c:v>
                </c:pt>
                <c:pt idx="12">
                  <c:v>9.1208</c:v>
                </c:pt>
                <c:pt idx="13">
                  <c:v>1.64775</c:v>
                </c:pt>
                <c:pt idx="14">
                  <c:v>8.96025</c:v>
                </c:pt>
                <c:pt idx="15">
                  <c:v>15.3972</c:v>
                </c:pt>
                <c:pt idx="16">
                  <c:v>17.394</c:v>
                </c:pt>
                <c:pt idx="17">
                  <c:v>10.66845</c:v>
                </c:pt>
                <c:pt idx="18">
                  <c:v>12.8076</c:v>
                </c:pt>
                <c:pt idx="19">
                  <c:v>22.4445</c:v>
                </c:pt>
                <c:pt idx="20">
                  <c:v>9.51405</c:v>
                </c:pt>
                <c:pt idx="21">
                  <c:v>10.3194</c:v>
                </c:pt>
                <c:pt idx="22">
                  <c:v>13.58175</c:v>
                </c:pt>
                <c:pt idx="23">
                  <c:v>19.1802</c:v>
                </c:pt>
                <c:pt idx="24">
                  <c:v>17.60655</c:v>
                </c:pt>
                <c:pt idx="25">
                  <c:v>10.95705</c:v>
                </c:pt>
                <c:pt idx="26">
                  <c:v>22.78185</c:v>
                </c:pt>
                <c:pt idx="27">
                  <c:v>15.6663</c:v>
                </c:pt>
                <c:pt idx="28">
                  <c:v>14.48265</c:v>
                </c:pt>
                <c:pt idx="29">
                  <c:v>12.28695</c:v>
                </c:pt>
                <c:pt idx="30">
                  <c:v>12.3357</c:v>
                </c:pt>
                <c:pt idx="31">
                  <c:v>21.89265</c:v>
                </c:pt>
                <c:pt idx="32">
                  <c:v>13.9152</c:v>
                </c:pt>
                <c:pt idx="33">
                  <c:v>20.7363</c:v>
                </c:pt>
                <c:pt idx="34">
                  <c:v>19.6053</c:v>
                </c:pt>
                <c:pt idx="35">
                  <c:v>15.24315</c:v>
                </c:pt>
                <c:pt idx="36">
                  <c:v>18.6771</c:v>
                </c:pt>
                <c:pt idx="37">
                  <c:v>28.275</c:v>
                </c:pt>
                <c:pt idx="38">
                  <c:v>14.3637</c:v>
                </c:pt>
                <c:pt idx="39">
                  <c:v>21.5904</c:v>
                </c:pt>
                <c:pt idx="40">
                  <c:v>19.1958</c:v>
                </c:pt>
                <c:pt idx="41">
                  <c:v>20.8377</c:v>
                </c:pt>
                <c:pt idx="42">
                  <c:v>18.811</c:v>
                </c:pt>
                <c:pt idx="43">
                  <c:v>16.926</c:v>
                </c:pt>
              </c:numCache>
            </c:numRef>
          </c:yVal>
          <c:smooth val="0"/>
        </c:ser>
        <c:axId val="29010636"/>
        <c:axId val="11299669"/>
      </c:scatterChart>
      <c:valAx>
        <c:axId val="29010636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800" spc="-1" strike="noStrike">
                    <a:solidFill>
                      <a:srgbClr val="7b3d00"/>
                    </a:solidFill>
                    <a:latin typeface="Arial"/>
                  </a:defRPr>
                </a:pPr>
                <a:r>
                  <a:rPr b="1" sz="1800" spc="-1" strike="noStrike">
                    <a:solidFill>
                      <a:srgbClr val="7b3d00"/>
                    </a:solidFill>
                    <a:latin typeface="Arial"/>
                  </a:rPr>
                  <a:t>Flux anthropique               (Gt-CO2 /an)</a:t>
                </a:r>
              </a:p>
            </c:rich>
          </c:tx>
          <c:layout>
            <c:manualLayout>
              <c:xMode val="edge"/>
              <c:yMode val="edge"/>
              <c:x val="0.351045184456889"/>
              <c:y val="0.930461884324545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784b04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7b3d00"/>
                </a:solidFill>
                <a:latin typeface="Arial"/>
              </a:defRPr>
            </a:pPr>
          </a:p>
        </c:txPr>
        <c:crossAx val="11299669"/>
        <c:crosses val="autoZero"/>
        <c:crossBetween val="midCat"/>
      </c:valAx>
      <c:valAx>
        <c:axId val="11299669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600" spc="-1" strike="noStrike">
                    <a:latin typeface="Arial"/>
                  </a:defRPr>
                </a:pPr>
                <a:r>
                  <a:rPr b="1" sz="1600" spc="-1" strike="noStrike">
                    <a:latin typeface="Arial"/>
                  </a:rPr>
                  <a:t>Croissance NORD  CO2 atmospherique          (Gt-CO2 /an)</a:t>
                </a:r>
              </a:p>
            </c:rich>
          </c:tx>
          <c:layout>
            <c:manualLayout>
              <c:xMode val="edge"/>
              <c:yMode val="edge"/>
              <c:x val="0.00778010515966315"/>
              <c:y val="0.0925812385039853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400" spc="-1" strike="noStrike">
                <a:latin typeface="Arial"/>
              </a:defRPr>
            </a:pPr>
          </a:p>
        </c:txPr>
        <c:crossAx val="29010636"/>
        <c:crosses val="autoZero"/>
        <c:crossBetween val="midCat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eeeeee"/>
    </a:solidFill>
    <a:ln w="0">
      <a:solidFill>
        <a:srgbClr val="000000"/>
      </a:solidFill>
    </a:ln>
  </c:spPr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2000" spc="-1" strike="noStrike">
                <a:latin typeface="Arial"/>
              </a:defRPr>
            </a:pPr>
            <a:r>
              <a:rPr b="1" sz="2000" spc="-1" strike="noStrike">
                <a:latin typeface="Arial"/>
              </a:rPr>
              <a:t>Résidus Croissance Nord
 vs Flux anthropique</a:t>
            </a:r>
          </a:p>
        </c:rich>
      </c:tx>
      <c:layout>
        <c:manualLayout>
          <c:xMode val="edge"/>
          <c:yMode val="edge"/>
          <c:x val="0.108968628953305"/>
          <c:y val="0.0385147956305452"/>
        </c:manualLayout>
      </c:layout>
      <c:overlay val="0"/>
      <c:spPr>
        <a:solidFill>
          <a:srgbClr val="ffffd7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95190056612608"/>
          <c:y val="0.0306169547156264"/>
          <c:w val="0.880177074022049"/>
          <c:h val="0.854146366480332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000000"/>
            </a:solidFill>
            <a:ln w="28800">
              <a:noFill/>
            </a:ln>
          </c:spPr>
          <c:marker>
            <c:symbol val="circle"/>
            <c:size val="8"/>
            <c:spPr>
              <a:solidFill>
                <a:srgbClr val="000000"/>
              </a:solidFill>
            </c:spPr>
          </c:marker>
          <c:dPt>
            <c:idx val="12"/>
            <c:marker>
              <c:symbol val="circle"/>
              <c:size val="9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circle"/>
              <c:size val="12"/>
              <c:spPr>
                <a:solidFill>
                  <a:srgbClr val="ff0000"/>
                </a:solidFill>
              </c:spPr>
            </c:marker>
          </c:dPt>
          <c:dPt>
            <c:idx val="19"/>
            <c:marker>
              <c:symbol val="circle"/>
              <c:size val="12"/>
              <c:spPr>
                <a:solidFill>
                  <a:srgbClr val="ffa6a6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5ae5f6"/>
                </a:solidFill>
              </c:spPr>
            </c:marker>
          </c:dPt>
          <c:dPt>
            <c:idx val="41"/>
            <c:marker>
              <c:symbol val="circle"/>
              <c:size val="13"/>
              <c:spPr>
                <a:solidFill>
                  <a:srgbClr val="81d41a"/>
                </a:solidFill>
              </c:spPr>
            </c:marker>
          </c:dPt>
          <c:dLbls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0">
                <a:solidFill>
                  <a:srgbClr val="999999"/>
                </a:solidFill>
                <a:prstDash val="dashDot"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'Flux anthropique Vs Growth rate'!$G$4:$G$47</c:f>
              <c:numCache>
                <c:formatCode>General</c:formatCode>
                <c:ptCount val="44"/>
                <c:pt idx="0">
                  <c:v>1.22937999999995</c:v>
                </c:pt>
                <c:pt idx="1">
                  <c:v>0.820709999999977</c:v>
                </c:pt>
                <c:pt idx="2">
                  <c:v>0.132040000000004</c:v>
                </c:pt>
                <c:pt idx="3">
                  <c:v>-0.466629999999974</c:v>
                </c:pt>
                <c:pt idx="4">
                  <c:v>-0.325299999999949</c:v>
                </c:pt>
                <c:pt idx="5">
                  <c:v>0.666029999999964</c:v>
                </c:pt>
                <c:pt idx="6">
                  <c:v>0.397359999999988</c:v>
                </c:pt>
                <c:pt idx="7">
                  <c:v>0.418690000000016</c:v>
                </c:pt>
                <c:pt idx="8">
                  <c:v>0.410020000000042</c:v>
                </c:pt>
                <c:pt idx="9">
                  <c:v>0.561349999999951</c:v>
                </c:pt>
                <c:pt idx="10">
                  <c:v>0.332679999999979</c:v>
                </c:pt>
                <c:pt idx="11">
                  <c:v>0.164010000000005</c:v>
                </c:pt>
                <c:pt idx="12">
                  <c:v>-0.0446599999999719</c:v>
                </c:pt>
                <c:pt idx="13">
                  <c:v>-0.903330000000061</c:v>
                </c:pt>
                <c:pt idx="14">
                  <c:v>-1.23200000000003</c:v>
                </c:pt>
                <c:pt idx="15">
                  <c:v>-0.82067000000001</c:v>
                </c:pt>
                <c:pt idx="16">
                  <c:v>-0.939339999999984</c:v>
                </c:pt>
                <c:pt idx="17">
                  <c:v>-0.318009999999958</c:v>
                </c:pt>
                <c:pt idx="18">
                  <c:v>0.843319999999952</c:v>
                </c:pt>
                <c:pt idx="19">
                  <c:v>-1.00535000000002</c:v>
                </c:pt>
                <c:pt idx="20">
                  <c:v>-1.13402</c:v>
                </c:pt>
                <c:pt idx="21">
                  <c:v>-1.56268999999997</c:v>
                </c:pt>
                <c:pt idx="22">
                  <c:v>-2.20136000000006</c:v>
                </c:pt>
                <c:pt idx="23">
                  <c:v>-1.75003000000003</c:v>
                </c:pt>
                <c:pt idx="24">
                  <c:v>-0.368700000000011</c:v>
                </c:pt>
                <c:pt idx="25">
                  <c:v>-0.307369999999985</c:v>
                </c:pt>
                <c:pt idx="26">
                  <c:v>-0.30603999999996</c:v>
                </c:pt>
                <c:pt idx="27">
                  <c:v>0.585289999999958</c:v>
                </c:pt>
                <c:pt idx="28">
                  <c:v>0.336619999999982</c:v>
                </c:pt>
                <c:pt idx="29">
                  <c:v>0.587950000000006</c:v>
                </c:pt>
                <c:pt idx="30">
                  <c:v>0.0692800000000275</c:v>
                </c:pt>
                <c:pt idx="31">
                  <c:v>1.35060999999994</c:v>
                </c:pt>
                <c:pt idx="32">
                  <c:v>2.05193999999997</c:v>
                </c:pt>
                <c:pt idx="33">
                  <c:v>2.21326999999999</c:v>
                </c:pt>
                <c:pt idx="34">
                  <c:v>1.55460000000002</c:v>
                </c:pt>
                <c:pt idx="35">
                  <c:v>1.67593000000004</c:v>
                </c:pt>
                <c:pt idx="36">
                  <c:v>1.61725999999996</c:v>
                </c:pt>
                <c:pt idx="37">
                  <c:v>0.118589999999983</c:v>
                </c:pt>
                <c:pt idx="38">
                  <c:v>0.17992000000001</c:v>
                </c:pt>
                <c:pt idx="39">
                  <c:v>0.171250000000029</c:v>
                </c:pt>
                <c:pt idx="40">
                  <c:v>0.292579999999944</c:v>
                </c:pt>
                <c:pt idx="41">
                  <c:v>-2.51609000000003</c:v>
                </c:pt>
                <c:pt idx="42">
                  <c:v>-1.14476000000001</c:v>
                </c:pt>
                <c:pt idx="43">
                  <c:v>-1.29342999999998</c:v>
                </c:pt>
              </c:numCache>
            </c:numRef>
          </c:xVal>
          <c:yVal>
            <c:numRef>
              <c:f>'Flux anthropique Vs Growth rate'!$I$4:$I$47</c:f>
              <c:numCache>
                <c:formatCode>General</c:formatCode>
                <c:ptCount val="44"/>
                <c:pt idx="0">
                  <c:v>1.96319999999995</c:v>
                </c:pt>
                <c:pt idx="1">
                  <c:v>5.61479999999998</c:v>
                </c:pt>
                <c:pt idx="2">
                  <c:v>-1.24280000000005</c:v>
                </c:pt>
                <c:pt idx="3">
                  <c:v>-2.81720000000001</c:v>
                </c:pt>
                <c:pt idx="4">
                  <c:v>6.21899999999997</c:v>
                </c:pt>
                <c:pt idx="5">
                  <c:v>-1.08060000000006</c:v>
                </c:pt>
                <c:pt idx="6">
                  <c:v>-0.66600000000002</c:v>
                </c:pt>
                <c:pt idx="7">
                  <c:v>1.16559999999996</c:v>
                </c:pt>
                <c:pt idx="8">
                  <c:v>4.41419999999999</c:v>
                </c:pt>
                <c:pt idx="9">
                  <c:v>8.08659999999997</c:v>
                </c:pt>
                <c:pt idx="10">
                  <c:v>-2.78280000000005</c:v>
                </c:pt>
                <c:pt idx="11">
                  <c:v>-3.30420000000002</c:v>
                </c:pt>
                <c:pt idx="12">
                  <c:v>-3.26920000000004</c:v>
                </c:pt>
                <c:pt idx="13">
                  <c:v>-10.96725</c:v>
                </c:pt>
                <c:pt idx="14">
                  <c:v>-3.87975000000003</c:v>
                </c:pt>
                <c:pt idx="15">
                  <c:v>2.33219999999995</c:v>
                </c:pt>
                <c:pt idx="16">
                  <c:v>4.10399999999998</c:v>
                </c:pt>
                <c:pt idx="17">
                  <c:v>-2.84655000000004</c:v>
                </c:pt>
                <c:pt idx="18">
                  <c:v>-0.93240000000001</c:v>
                </c:pt>
                <c:pt idx="19">
                  <c:v>8.47949999999997</c:v>
                </c:pt>
                <c:pt idx="20">
                  <c:v>-4.67595000000005</c:v>
                </c:pt>
                <c:pt idx="21">
                  <c:v>-4.09560000000002</c:v>
                </c:pt>
                <c:pt idx="22">
                  <c:v>-1.05825000000004</c:v>
                </c:pt>
                <c:pt idx="23">
                  <c:v>4.31519999999999</c:v>
                </c:pt>
                <c:pt idx="24">
                  <c:v>2.51654999999997</c:v>
                </c:pt>
                <c:pt idx="25">
                  <c:v>-4.35795000000006</c:v>
                </c:pt>
                <c:pt idx="26">
                  <c:v>7.24184999999998</c:v>
                </c:pt>
                <c:pt idx="27">
                  <c:v>-0.0987000000000418</c:v>
                </c:pt>
                <c:pt idx="28">
                  <c:v>-1.50735000000001</c:v>
                </c:pt>
                <c:pt idx="29">
                  <c:v>-3.92805000000003</c:v>
                </c:pt>
                <c:pt idx="30">
                  <c:v>-4.10430000000005</c:v>
                </c:pt>
                <c:pt idx="31">
                  <c:v>5.22764999999998</c:v>
                </c:pt>
                <c:pt idx="32">
                  <c:v>-2.97480000000004</c:v>
                </c:pt>
                <c:pt idx="33">
                  <c:v>3.62129999999999</c:v>
                </c:pt>
                <c:pt idx="34">
                  <c:v>2.26529999999997</c:v>
                </c:pt>
                <c:pt idx="35">
                  <c:v>-2.32185000000005</c:v>
                </c:pt>
                <c:pt idx="36">
                  <c:v>0.887099999999979</c:v>
                </c:pt>
                <c:pt idx="37">
                  <c:v>10.26</c:v>
                </c:pt>
                <c:pt idx="38">
                  <c:v>-3.87630000000001</c:v>
                </c:pt>
                <c:pt idx="39">
                  <c:v>3.12539999999997</c:v>
                </c:pt>
                <c:pt idx="40">
                  <c:v>0.505799999999944</c:v>
                </c:pt>
                <c:pt idx="41">
                  <c:v>1.92269999999998</c:v>
                </c:pt>
                <c:pt idx="42">
                  <c:v>-0.329000000000043</c:v>
                </c:pt>
                <c:pt idx="43">
                  <c:v>-2.43900000000001</c:v>
                </c:pt>
              </c:numCache>
            </c:numRef>
          </c:yVal>
          <c:smooth val="0"/>
        </c:ser>
        <c:axId val="89285741"/>
        <c:axId val="77080890"/>
      </c:scatterChart>
      <c:valAx>
        <c:axId val="89285741"/>
        <c:scaling>
          <c:orientation val="minMax"/>
          <c:max val="8"/>
          <c:min val="-8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600" spc="-1" strike="noStrike">
                    <a:solidFill>
                      <a:srgbClr val="7b3d00"/>
                    </a:solidFill>
                    <a:latin typeface="Arial"/>
                  </a:defRPr>
                </a:pPr>
                <a:r>
                  <a:rPr b="1" sz="1600" spc="-1" strike="noStrike">
                    <a:solidFill>
                      <a:srgbClr val="7b3d00"/>
                    </a:solidFill>
                    <a:latin typeface="Arial"/>
                  </a:rPr>
                  <a:t>Flux anthropique DETRENDED         (Gt-CO2/an) </a:t>
                </a:r>
              </a:p>
            </c:rich>
          </c:tx>
          <c:layout>
            <c:manualLayout>
              <c:xMode val="edge"/>
              <c:yMode val="edge"/>
              <c:x val="0.311922700378836"/>
              <c:y val="0.939432791425201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0">
            <a:solidFill>
              <a:srgbClr val="784b04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784b04"/>
                </a:solidFill>
                <a:latin typeface="Arial"/>
              </a:defRPr>
            </a:pPr>
          </a:p>
        </c:txPr>
        <c:crossAx val="77080890"/>
        <c:crosses val="autoZero"/>
        <c:crossBetween val="midCat"/>
        <c:majorUnit val="2"/>
      </c:valAx>
      <c:valAx>
        <c:axId val="77080890"/>
        <c:scaling>
          <c:orientation val="minMax"/>
          <c:max val="12"/>
          <c:min val="-12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500" spc="-1" strike="noStrike">
                    <a:solidFill>
                      <a:srgbClr val="000000"/>
                    </a:solidFill>
                    <a:latin typeface="Arial"/>
                  </a:defRPr>
                </a:pPr>
                <a:r>
                  <a:rPr b="1" sz="1500" spc="-1" strike="noStrike">
                    <a:solidFill>
                      <a:srgbClr val="000000"/>
                    </a:solidFill>
                    <a:latin typeface="Arial"/>
                  </a:rPr>
                  <a:t>Croissance atmospherique NORD DETRENDED (Gt-CO2/an)</a:t>
                </a:r>
              </a:p>
            </c:rich>
          </c:tx>
          <c:layout>
            <c:manualLayout>
              <c:xMode val="edge"/>
              <c:yMode val="edge"/>
              <c:x val="0.013323117524369"/>
              <c:y val="0.123647366531617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0">
            <a:solidFill>
              <a:srgbClr val="000000"/>
            </a:solidFill>
          </a:ln>
        </c:spPr>
        <c:txPr>
          <a:bodyPr/>
          <a:lstStyle/>
          <a:p>
            <a:pPr>
              <a:defRPr b="0" sz="1400" spc="-1" strike="noStrike">
                <a:solidFill>
                  <a:srgbClr val="000000"/>
                </a:solidFill>
                <a:latin typeface="Arial"/>
              </a:defRPr>
            </a:pPr>
          </a:p>
        </c:txPr>
        <c:crossAx val="89285741"/>
        <c:crosses val="autoZero"/>
        <c:crossBetween val="midCat"/>
        <c:majorUnit val="4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plotVisOnly val="1"/>
    <c:dispBlanksAs val="span"/>
  </c:chart>
  <c:spPr>
    <a:solidFill>
      <a:srgbClr val="cccccc"/>
    </a:solidFill>
    <a:ln w="0">
      <a:solidFill>
        <a:srgbClr val="000000"/>
      </a:solidFill>
    </a:ln>
  </c:spPr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967899069608846"/>
          <c:y val="0.037374190653247"/>
          <c:w val="0.863364021627941"/>
          <c:h val="0.888005641387269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'Growth rate_hemisphere Nord'!$D$4</c:f>
              <c:strCache>
                <c:ptCount val="1"/>
                <c:pt idx="0">
                  <c:v>Croissance atmosphérique 4 observatoires Nord</c:v>
                </c:pt>
              </c:strCache>
            </c:strRef>
          </c:tx>
          <c:spPr>
            <a:solidFill>
              <a:srgbClr val="000000"/>
            </a:solidFill>
            <a:ln w="7200">
              <a:solidFill>
                <a:srgbClr val="000000"/>
              </a:solidFill>
              <a:prstDash val="dash"/>
              <a:round/>
            </a:ln>
          </c:spPr>
          <c:marker>
            <c:symbol val="square"/>
            <c:size val="9"/>
            <c:spPr>
              <a:solidFill>
                <a:srgbClr val="000000"/>
              </a:solidFill>
            </c:spPr>
          </c:marker>
          <c:dPt>
            <c:idx val="0"/>
            <c:marker>
              <c:symbol val="square"/>
              <c:size val="9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square"/>
              <c:size val="12"/>
              <c:spPr>
                <a:solidFill>
                  <a:srgbClr val="000000"/>
                </a:solidFill>
              </c:spPr>
            </c:marker>
          </c:dPt>
          <c:dPt>
            <c:idx val="18"/>
            <c:marker>
              <c:symbol val="circle"/>
              <c:size val="9"/>
              <c:spPr>
                <a:solidFill>
                  <a:srgbClr val="000000"/>
                </a:solidFill>
              </c:spPr>
            </c:marker>
          </c:dPt>
          <c:dPt>
            <c:idx val="19"/>
            <c:marker>
              <c:symbol val="square"/>
              <c:size val="12"/>
              <c:spPr>
                <a:solidFill>
                  <a:srgbClr val="000000"/>
                </a:solidFill>
              </c:spPr>
            </c:marker>
          </c:dPt>
          <c:dPt>
            <c:idx val="20"/>
            <c:marker>
              <c:symbol val="square"/>
              <c:size val="12"/>
              <c:spPr>
                <a:solidFill>
                  <a:srgbClr val="000000"/>
                </a:solidFill>
              </c:spPr>
            </c:marker>
          </c:dPt>
          <c:dPt>
            <c:idx val="41"/>
            <c:marker>
              <c:symbol val="square"/>
              <c:size val="12"/>
              <c:spPr>
                <a:solidFill>
                  <a:srgbClr val="000000"/>
                </a:solidFill>
              </c:spPr>
            </c:marke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8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name>Droite de tendance</c:name>
            <c:spPr>
              <a:ln w="28800">
                <a:solidFill>
                  <a:srgbClr val="ff860d"/>
                </a:solidFill>
                <a:round/>
              </a:ln>
            </c:spPr>
            <c:trendlineType val="linear"/>
            <c:forward val="0"/>
            <c:backward val="0"/>
            <c:dispRSqr val="1"/>
            <c:dispEq val="1"/>
          </c:trendline>
          <c:xVal>
            <c:numRef>
              <c:f>'Growth rate_hemisphere Nord'!$B$5:$B$49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xVal>
          <c:yVal>
            <c:numRef>
              <c:f>'Growth rate_hemisphere Nord'!$D$5:$D$49</c:f>
              <c:numCache>
                <c:formatCode>General</c:formatCode>
                <c:ptCount val="45"/>
                <c:pt idx="0">
                  <c:v>11.6532</c:v>
                </c:pt>
                <c:pt idx="1">
                  <c:v>15.5298</c:v>
                </c:pt>
                <c:pt idx="2">
                  <c:v>8.8972</c:v>
                </c:pt>
                <c:pt idx="3">
                  <c:v>7.5478</c:v>
                </c:pt>
                <c:pt idx="4">
                  <c:v>16.809</c:v>
                </c:pt>
                <c:pt idx="5">
                  <c:v>9.7344</c:v>
                </c:pt>
                <c:pt idx="6">
                  <c:v>10.374</c:v>
                </c:pt>
                <c:pt idx="7">
                  <c:v>12.4306</c:v>
                </c:pt>
                <c:pt idx="8">
                  <c:v>15.9042</c:v>
                </c:pt>
                <c:pt idx="9">
                  <c:v>19.8016</c:v>
                </c:pt>
                <c:pt idx="10">
                  <c:v>9.1572</c:v>
                </c:pt>
                <c:pt idx="11">
                  <c:v>8.8608</c:v>
                </c:pt>
                <c:pt idx="12">
                  <c:v>9.1208</c:v>
                </c:pt>
                <c:pt idx="13">
                  <c:v>1.64775</c:v>
                </c:pt>
                <c:pt idx="14">
                  <c:v>8.96025</c:v>
                </c:pt>
                <c:pt idx="15">
                  <c:v>15.3972</c:v>
                </c:pt>
                <c:pt idx="16">
                  <c:v>17.394</c:v>
                </c:pt>
                <c:pt idx="17">
                  <c:v>10.66845</c:v>
                </c:pt>
                <c:pt idx="18">
                  <c:v>12.8076</c:v>
                </c:pt>
                <c:pt idx="19">
                  <c:v>22.4445</c:v>
                </c:pt>
                <c:pt idx="20">
                  <c:v>9.51405</c:v>
                </c:pt>
                <c:pt idx="21">
                  <c:v>10.3194</c:v>
                </c:pt>
                <c:pt idx="22">
                  <c:v>13.58175</c:v>
                </c:pt>
                <c:pt idx="23">
                  <c:v>19.1802</c:v>
                </c:pt>
                <c:pt idx="24">
                  <c:v>17.60655</c:v>
                </c:pt>
                <c:pt idx="25">
                  <c:v>10.95705</c:v>
                </c:pt>
                <c:pt idx="26">
                  <c:v>22.78185</c:v>
                </c:pt>
                <c:pt idx="27">
                  <c:v>15.6663</c:v>
                </c:pt>
                <c:pt idx="28">
                  <c:v>14.48265</c:v>
                </c:pt>
                <c:pt idx="29">
                  <c:v>12.28695</c:v>
                </c:pt>
                <c:pt idx="30">
                  <c:v>12.3357</c:v>
                </c:pt>
                <c:pt idx="31">
                  <c:v>21.89265</c:v>
                </c:pt>
                <c:pt idx="32">
                  <c:v>13.9152</c:v>
                </c:pt>
                <c:pt idx="33">
                  <c:v>20.7363</c:v>
                </c:pt>
                <c:pt idx="34">
                  <c:v>19.6053</c:v>
                </c:pt>
                <c:pt idx="35">
                  <c:v>15.24315</c:v>
                </c:pt>
                <c:pt idx="36">
                  <c:v>18.6771</c:v>
                </c:pt>
                <c:pt idx="37">
                  <c:v>28.275</c:v>
                </c:pt>
                <c:pt idx="38">
                  <c:v>14.3637</c:v>
                </c:pt>
                <c:pt idx="39">
                  <c:v>21.5904</c:v>
                </c:pt>
                <c:pt idx="40">
                  <c:v>19.1958</c:v>
                </c:pt>
                <c:pt idx="41">
                  <c:v>20.8377</c:v>
                </c:pt>
                <c:pt idx="42">
                  <c:v>18.811</c:v>
                </c:pt>
                <c:pt idx="43">
                  <c:v>16.926</c:v>
                </c:pt>
                <c:pt idx="44">
                  <c:v>19.5585</c:v>
                </c:pt>
              </c:numCache>
            </c:numRef>
          </c:yVal>
          <c:smooth val="0"/>
        </c:ser>
        <c:axId val="87688631"/>
        <c:axId val="26079215"/>
      </c:scatterChart>
      <c:valAx>
        <c:axId val="87688631"/>
        <c:scaling>
          <c:orientation val="minMax"/>
          <c:max val="2025"/>
          <c:min val="1975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26079215"/>
        <c:crosses val="autoZero"/>
        <c:crossBetween val="midCat"/>
      </c:valAx>
      <c:valAx>
        <c:axId val="26079215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400" spc="-1" strike="noStrike">
                    <a:latin typeface="Arial"/>
                  </a:defRPr>
                </a:pPr>
                <a:r>
                  <a:rPr b="1" sz="1400" spc="-1" strike="noStrike">
                    <a:latin typeface="Arial"/>
                  </a:rPr>
                  <a:t>Croissance atmospherique     (Gt-CO2 / an)</a:t>
                </a:r>
              </a:p>
            </c:rich>
          </c:tx>
          <c:layout>
            <c:manualLayout>
              <c:xMode val="edge"/>
              <c:yMode val="edge"/>
              <c:x val="0.00784256417750499"/>
              <c:y val="0.200782101416757"/>
            </c:manualLayout>
          </c:layout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87688631"/>
        <c:crosses val="autoZero"/>
        <c:crossBetween val="midCat"/>
      </c:valAx>
      <c:spPr>
        <a:solidFill>
          <a:srgbClr val="ffffff"/>
        </a:solidFill>
        <a:ln w="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048658126735181"/>
          <c:y val="0.0544195884879174"/>
          <c:w val="0.696980029225524"/>
          <c:h val="0.11275641025641"/>
        </c:manualLayout>
      </c:layout>
      <c:overlay val="0"/>
      <c:spPr>
        <a:solidFill>
          <a:srgbClr val="ffffd7"/>
        </a:solidFill>
        <a:ln w="0">
          <a:noFill/>
        </a:ln>
      </c:spPr>
      <c:txPr>
        <a:bodyPr/>
        <a:lstStyle/>
        <a:p>
          <a:pPr>
            <a:defRPr b="1" sz="1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solidFill>
        <a:srgbClr val="000000"/>
      </a:solidFill>
    </a:ln>
  </c:spPr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autoTitleDeleted val="1"/>
    <c:plotArea>
      <c:layout>
        <c:manualLayout>
          <c:layoutTarget val="inner"/>
          <c:xMode val="edge"/>
          <c:yMode val="edge"/>
          <c:x val="0.0761717550218072"/>
          <c:y val="0.0332413527562087"/>
          <c:w val="0.858836537870877"/>
          <c:h val="0.891740999807483"/>
        </c:manualLayout>
      </c:layout>
      <c:scatterChart>
        <c:scatterStyle val="lineMarker"/>
        <c:varyColors val="0"/>
        <c:ser>
          <c:idx val="0"/>
          <c:order val="0"/>
          <c:spPr>
            <a:solidFill>
              <a:srgbClr val="000000"/>
            </a:solidFill>
            <a:ln cap="rnd" w="7200">
              <a:solidFill>
                <a:srgbClr val="000000"/>
              </a:solidFill>
              <a:prstDash val="dash"/>
              <a:round/>
            </a:ln>
          </c:spPr>
          <c:marker>
            <c:symbol val="circle"/>
            <c:size val="9"/>
            <c:spPr>
              <a:solidFill>
                <a:srgbClr val="000000"/>
              </a:solidFill>
            </c:spPr>
          </c:marker>
          <c:dPt>
            <c:idx val="0"/>
            <c:marker>
              <c:symbol val="circle"/>
              <c:size val="9"/>
              <c:spPr>
                <a:solidFill>
                  <a:srgbClr val="000000"/>
                </a:solidFill>
              </c:spPr>
            </c:marker>
          </c:dPt>
          <c:dPt>
            <c:idx val="8"/>
            <c:marker>
              <c:symbol val="circle"/>
              <c:size val="9"/>
              <c:spPr>
                <a:solidFill>
                  <a:srgbClr val="000000"/>
                </a:solidFill>
              </c:spPr>
            </c:marker>
          </c:dPt>
          <c:dPt>
            <c:idx val="12"/>
            <c:marker>
              <c:symbol val="circle"/>
              <c:size val="9"/>
              <c:spPr>
                <a:solidFill>
                  <a:srgbClr val="000000"/>
                </a:solidFill>
              </c:spPr>
            </c:marker>
          </c:dPt>
          <c:dPt>
            <c:idx val="13"/>
            <c:marker>
              <c:symbol val="circle"/>
              <c:size val="12"/>
              <c:spPr>
                <a:solidFill>
                  <a:srgbClr val="000000"/>
                </a:solidFill>
              </c:spPr>
            </c:marker>
          </c:dPt>
          <c:dPt>
            <c:idx val="19"/>
            <c:marker>
              <c:symbol val="circle"/>
              <c:size val="10"/>
              <c:spPr>
                <a:solidFill>
                  <a:srgbClr val="000000"/>
                </a:solidFill>
              </c:spPr>
            </c:marker>
          </c:dPt>
          <c:dPt>
            <c:idx val="20"/>
            <c:marker>
              <c:symbol val="circle"/>
              <c:size val="12"/>
              <c:spPr>
                <a:solidFill>
                  <a:srgbClr val="000000"/>
                </a:solidFill>
              </c:spPr>
            </c:marker>
          </c:dPt>
          <c:dPt>
            <c:idx val="41"/>
            <c:marker>
              <c:symbol val="circle"/>
              <c:size val="12"/>
              <c:spPr>
                <a:solidFill>
                  <a:srgbClr val="000000"/>
                </a:solidFill>
              </c:spPr>
            </c:marker>
          </c:dPt>
          <c:dLbls>
            <c:dLbl>
              <c:idx val="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8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2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3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19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20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'Growth rate_hemisphere Nord'!$B$5:$B$49</c:f>
              <c:numCache>
                <c:formatCode>General</c:formatCode>
                <c:ptCount val="45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xVal>
          <c:yVal>
            <c:numRef>
              <c:f>'Growth rate_hemisphere Nord'!$F$5:$F$49</c:f>
              <c:numCache>
                <c:formatCode>General</c:formatCode>
                <c:ptCount val="45"/>
                <c:pt idx="0">
                  <c:v>1.96319999999995</c:v>
                </c:pt>
                <c:pt idx="1">
                  <c:v>5.61479999999998</c:v>
                </c:pt>
                <c:pt idx="2">
                  <c:v>-1.24280000000005</c:v>
                </c:pt>
                <c:pt idx="3">
                  <c:v>-2.81720000000001</c:v>
                </c:pt>
                <c:pt idx="4">
                  <c:v>6.21899999999997</c:v>
                </c:pt>
                <c:pt idx="5">
                  <c:v>-1.08060000000006</c:v>
                </c:pt>
                <c:pt idx="6">
                  <c:v>-0.66600000000002</c:v>
                </c:pt>
                <c:pt idx="7">
                  <c:v>1.16559999999996</c:v>
                </c:pt>
                <c:pt idx="8">
                  <c:v>4.41419999999999</c:v>
                </c:pt>
                <c:pt idx="9">
                  <c:v>8.08659999999997</c:v>
                </c:pt>
                <c:pt idx="10">
                  <c:v>-2.78280000000005</c:v>
                </c:pt>
                <c:pt idx="11">
                  <c:v>-3.30420000000002</c:v>
                </c:pt>
                <c:pt idx="12">
                  <c:v>-3.26920000000004</c:v>
                </c:pt>
                <c:pt idx="13">
                  <c:v>-10.96725</c:v>
                </c:pt>
                <c:pt idx="14">
                  <c:v>-3.87975000000003</c:v>
                </c:pt>
                <c:pt idx="15">
                  <c:v>2.33219999999995</c:v>
                </c:pt>
                <c:pt idx="16">
                  <c:v>4.10399999999998</c:v>
                </c:pt>
                <c:pt idx="17">
                  <c:v>-2.84655000000004</c:v>
                </c:pt>
                <c:pt idx="18">
                  <c:v>-0.93240000000001</c:v>
                </c:pt>
                <c:pt idx="19">
                  <c:v>8.47949999999997</c:v>
                </c:pt>
                <c:pt idx="20">
                  <c:v>-4.67595000000005</c:v>
                </c:pt>
                <c:pt idx="21">
                  <c:v>-4.09560000000002</c:v>
                </c:pt>
                <c:pt idx="22">
                  <c:v>-1.05825000000004</c:v>
                </c:pt>
                <c:pt idx="23">
                  <c:v>4.31519999999999</c:v>
                </c:pt>
                <c:pt idx="24">
                  <c:v>2.51654999999997</c:v>
                </c:pt>
                <c:pt idx="25">
                  <c:v>-4.35795000000006</c:v>
                </c:pt>
                <c:pt idx="26">
                  <c:v>7.24184999999998</c:v>
                </c:pt>
                <c:pt idx="27">
                  <c:v>-0.0987000000000418</c:v>
                </c:pt>
                <c:pt idx="28">
                  <c:v>-1.50735000000001</c:v>
                </c:pt>
                <c:pt idx="29">
                  <c:v>-3.92805000000003</c:v>
                </c:pt>
                <c:pt idx="30">
                  <c:v>-4.10430000000005</c:v>
                </c:pt>
                <c:pt idx="31">
                  <c:v>5.22764999999998</c:v>
                </c:pt>
                <c:pt idx="32">
                  <c:v>-2.97480000000004</c:v>
                </c:pt>
                <c:pt idx="33">
                  <c:v>3.62129999999999</c:v>
                </c:pt>
                <c:pt idx="34">
                  <c:v>2.26529999999997</c:v>
                </c:pt>
                <c:pt idx="35">
                  <c:v>-2.32185000000005</c:v>
                </c:pt>
                <c:pt idx="36">
                  <c:v>0.887099999999979</c:v>
                </c:pt>
                <c:pt idx="37">
                  <c:v>10.26</c:v>
                </c:pt>
                <c:pt idx="38">
                  <c:v>-3.87630000000001</c:v>
                </c:pt>
                <c:pt idx="39">
                  <c:v>3.12539999999997</c:v>
                </c:pt>
                <c:pt idx="40">
                  <c:v>0.505799999999944</c:v>
                </c:pt>
                <c:pt idx="41">
                  <c:v>1.92269999999998</c:v>
                </c:pt>
                <c:pt idx="42">
                  <c:v>-0.329000000000043</c:v>
                </c:pt>
                <c:pt idx="43">
                  <c:v>-2.43900000000001</c:v>
                </c:pt>
                <c:pt idx="44">
                  <c:v>-0.0315000000000296</c:v>
                </c:pt>
              </c:numCache>
            </c:numRef>
          </c:yVal>
          <c:smooth val="0"/>
        </c:ser>
        <c:axId val="21632441"/>
        <c:axId val="30711493"/>
      </c:scatterChart>
      <c:valAx>
        <c:axId val="21632441"/>
        <c:scaling>
          <c:orientation val="minMax"/>
          <c:max val="2025"/>
          <c:min val="1975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minorGridlines>
          <c:spPr>
            <a:ln w="0">
              <a:solidFill>
                <a:srgbClr val="dddddd"/>
              </a:solidFill>
            </a:ln>
          </c:spPr>
        </c:minorGridlines>
        <c:numFmt formatCode="General" sourceLinked="0"/>
        <c:majorTickMark val="none"/>
        <c:minorTickMark val="none"/>
        <c:tickLblPos val="low"/>
        <c:spPr>
          <a:ln w="36000">
            <a:solidFill>
              <a:srgbClr val="ff860d"/>
            </a:solidFill>
            <a:round/>
          </a:ln>
        </c:spPr>
        <c:txPr>
          <a:bodyPr/>
          <a:lstStyle/>
          <a:p>
            <a:pPr>
              <a:defRPr b="0" sz="1200" spc="-1" strike="noStrike">
                <a:latin typeface="Arial"/>
              </a:defRPr>
            </a:pPr>
          </a:p>
        </c:txPr>
        <c:crossAx val="30711493"/>
        <c:crosses val="autoZero"/>
        <c:crossBetween val="midCat"/>
      </c:valAx>
      <c:valAx>
        <c:axId val="30711493"/>
        <c:scaling>
          <c:orientation val="minMax"/>
          <c:max val="10"/>
          <c:min val="-11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200" spc="-1" strike="noStrike">
                    <a:latin typeface="Arial"/>
                  </a:defRPr>
                </a:pPr>
                <a:r>
                  <a:rPr b="1" sz="1200" spc="-1" strike="noStrike">
                    <a:latin typeface="Arial"/>
                  </a:rPr>
                  <a:t>Croissance atmospherique DETRENDED            (Gt-CO2/an)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21632441"/>
        <c:crosses val="autoZero"/>
        <c:crossBetween val="midCat"/>
      </c:valAx>
      <c:spPr>
        <a:solidFill>
          <a:srgbClr val="ffffff"/>
        </a:solidFill>
        <a:ln w="0"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380259197837971"/>
          <c:y val="0.837728585178056"/>
          <c:w val="0.548710073710074"/>
          <c:h val="0.0677618069815195"/>
        </c:manualLayout>
      </c:layout>
      <c:overlay val="0"/>
      <c:spPr>
        <a:solidFill>
          <a:srgbClr val="ffffd7"/>
        </a:solidFill>
        <a:ln w="0">
          <a:noFill/>
        </a:ln>
      </c:spPr>
      <c:txPr>
        <a:bodyPr/>
        <a:lstStyle/>
        <a:p>
          <a:pPr>
            <a:defRPr b="1" sz="13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cccccc"/>
    </a:solidFill>
    <a:ln w="0">
      <a:solidFill>
        <a:srgbClr val="000000"/>
      </a:solidFill>
    </a:ln>
  </c:spPr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latin typeface="Arial"/>
              </a:defRPr>
            </a:pPr>
            <a:r>
              <a:rPr b="1" sz="1600" spc="-1" strike="noStrike">
                <a:latin typeface="Arial"/>
              </a:rPr>
              <a:t>Corrélation selon PEARSON
0,59</a:t>
            </a:r>
          </a:p>
        </c:rich>
      </c:tx>
      <c:layout>
        <c:manualLayout>
          <c:xMode val="edge"/>
          <c:yMode val="edge"/>
          <c:x val="0.696044657097289"/>
          <c:y val="0.715037871790135"/>
        </c:manualLayout>
      </c:layout>
      <c:overlay val="0"/>
      <c:spPr>
        <a:solidFill>
          <a:srgbClr val="ffff00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97288676236045"/>
          <c:y val="0.0428597820062812"/>
          <c:w val="0.936905901116428"/>
          <c:h val="0.889663772399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'Pearson et Spearman'!$C$2</c:f>
              <c:strCache>
                <c:ptCount val="1"/>
                <c:pt idx="0">
                  <c:v>Flux anthropique </c:v>
                </c:pt>
              </c:strCache>
            </c:strRef>
          </c:tx>
          <c:spPr>
            <a:solidFill>
              <a:srgbClr val="b47804"/>
            </a:solidFill>
            <a:ln w="10800">
              <a:solidFill>
                <a:srgbClr val="b47804"/>
              </a:solidFill>
              <a:round/>
            </a:ln>
          </c:spPr>
          <c:marker>
            <c:symbol val="diamond"/>
            <c:size val="6"/>
            <c:spPr>
              <a:solidFill>
                <a:srgbClr val="b47804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4400">
                <a:solidFill>
                  <a:srgbClr val="b47804"/>
                </a:solidFill>
                <a:prstDash val="dashDot"/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'Pearson et Spearman'!$B$3:$B$46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xVal>
          <c:yVal>
            <c:numRef>
              <c:f>'Pearson et Spearman'!$C$3:$C$46</c:f>
              <c:numCache>
                <c:formatCode>General</c:formatCode>
                <c:ptCount val="44"/>
                <c:pt idx="0">
                  <c:v>23.83</c:v>
                </c:pt>
                <c:pt idx="1">
                  <c:v>23.89</c:v>
                </c:pt>
                <c:pt idx="2">
                  <c:v>23.67</c:v>
                </c:pt>
                <c:pt idx="3">
                  <c:v>23.54</c:v>
                </c:pt>
                <c:pt idx="4">
                  <c:v>24.15</c:v>
                </c:pt>
                <c:pt idx="5">
                  <c:v>25.61</c:v>
                </c:pt>
                <c:pt idx="6">
                  <c:v>25.81</c:v>
                </c:pt>
                <c:pt idx="7">
                  <c:v>26.3</c:v>
                </c:pt>
                <c:pt idx="8">
                  <c:v>26.76</c:v>
                </c:pt>
                <c:pt idx="9">
                  <c:v>27.38</c:v>
                </c:pt>
                <c:pt idx="10">
                  <c:v>27.62</c:v>
                </c:pt>
                <c:pt idx="11">
                  <c:v>27.92</c:v>
                </c:pt>
                <c:pt idx="12">
                  <c:v>28.18</c:v>
                </c:pt>
                <c:pt idx="13">
                  <c:v>27.79</c:v>
                </c:pt>
                <c:pt idx="14">
                  <c:v>27.93</c:v>
                </c:pt>
                <c:pt idx="15">
                  <c:v>28.81</c:v>
                </c:pt>
                <c:pt idx="16">
                  <c:v>29.16</c:v>
                </c:pt>
                <c:pt idx="17">
                  <c:v>30.25</c:v>
                </c:pt>
                <c:pt idx="18">
                  <c:v>31.88</c:v>
                </c:pt>
                <c:pt idx="19">
                  <c:v>30.5</c:v>
                </c:pt>
                <c:pt idx="20">
                  <c:v>30.84</c:v>
                </c:pt>
                <c:pt idx="21">
                  <c:v>30.88</c:v>
                </c:pt>
                <c:pt idx="22">
                  <c:v>30.71</c:v>
                </c:pt>
                <c:pt idx="23">
                  <c:v>31.63</c:v>
                </c:pt>
                <c:pt idx="24">
                  <c:v>33.48</c:v>
                </c:pt>
                <c:pt idx="25">
                  <c:v>34.01</c:v>
                </c:pt>
                <c:pt idx="26">
                  <c:v>34.48</c:v>
                </c:pt>
                <c:pt idx="27">
                  <c:v>35.84</c:v>
                </c:pt>
                <c:pt idx="28">
                  <c:v>36.06</c:v>
                </c:pt>
                <c:pt idx="29">
                  <c:v>36.78</c:v>
                </c:pt>
                <c:pt idx="30">
                  <c:v>36.73</c:v>
                </c:pt>
                <c:pt idx="31">
                  <c:v>38.48</c:v>
                </c:pt>
                <c:pt idx="32">
                  <c:v>39.65</c:v>
                </c:pt>
                <c:pt idx="33">
                  <c:v>40.28</c:v>
                </c:pt>
                <c:pt idx="34">
                  <c:v>40.09</c:v>
                </c:pt>
                <c:pt idx="35">
                  <c:v>40.68</c:v>
                </c:pt>
                <c:pt idx="36">
                  <c:v>41.09</c:v>
                </c:pt>
                <c:pt idx="37">
                  <c:v>40.06</c:v>
                </c:pt>
                <c:pt idx="38">
                  <c:v>40.59</c:v>
                </c:pt>
                <c:pt idx="39">
                  <c:v>41.05</c:v>
                </c:pt>
                <c:pt idx="40">
                  <c:v>41.64</c:v>
                </c:pt>
                <c:pt idx="41">
                  <c:v>39.3</c:v>
                </c:pt>
                <c:pt idx="42">
                  <c:v>41.14</c:v>
                </c:pt>
                <c:pt idx="43">
                  <c:v>41.46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'Pearson et Spearman'!$D$2</c:f>
              <c:strCache>
                <c:ptCount val="1"/>
                <c:pt idx="0">
                  <c:v>Croissance atmosphérique</c:v>
                </c:pt>
              </c:strCache>
            </c:strRef>
          </c:tx>
          <c:spPr>
            <a:solidFill>
              <a:srgbClr val="ff0000"/>
            </a:solidFill>
            <a:ln w="21600">
              <a:solidFill>
                <a:srgbClr val="ff0000"/>
              </a:solidFill>
              <a:round/>
            </a:ln>
          </c:spPr>
          <c:marker>
            <c:symbol val="circle"/>
            <c:size val="6"/>
            <c:spPr>
              <a:solidFill>
                <a:srgbClr val="ff0000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4400">
                <a:solidFill>
                  <a:srgbClr val="ff0000"/>
                </a:solidFill>
                <a:prstDash val="dashDot"/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'Pearson et Spearman'!$B$3:$B$46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xVal>
          <c:yVal>
            <c:numRef>
              <c:f>'Pearson et Spearman'!$D$3:$D$46</c:f>
              <c:numCache>
                <c:formatCode>General</c:formatCode>
                <c:ptCount val="44"/>
                <c:pt idx="0">
                  <c:v>16.692</c:v>
                </c:pt>
                <c:pt idx="1">
                  <c:v>13.338</c:v>
                </c:pt>
                <c:pt idx="2">
                  <c:v>8.97</c:v>
                </c:pt>
                <c:pt idx="3">
                  <c:v>7.8</c:v>
                </c:pt>
                <c:pt idx="4">
                  <c:v>14.274</c:v>
                </c:pt>
                <c:pt idx="5">
                  <c:v>9.594</c:v>
                </c:pt>
                <c:pt idx="6">
                  <c:v>12.87</c:v>
                </c:pt>
                <c:pt idx="7">
                  <c:v>7.956</c:v>
                </c:pt>
                <c:pt idx="8">
                  <c:v>20.67</c:v>
                </c:pt>
                <c:pt idx="9">
                  <c:v>16.848</c:v>
                </c:pt>
                <c:pt idx="10">
                  <c:v>11.388</c:v>
                </c:pt>
                <c:pt idx="11">
                  <c:v>9.516</c:v>
                </c:pt>
                <c:pt idx="12">
                  <c:v>5.85</c:v>
                </c:pt>
                <c:pt idx="13">
                  <c:v>5.616</c:v>
                </c:pt>
                <c:pt idx="14">
                  <c:v>9.594</c:v>
                </c:pt>
                <c:pt idx="15">
                  <c:v>12.948</c:v>
                </c:pt>
                <c:pt idx="16">
                  <c:v>15.6</c:v>
                </c:pt>
                <c:pt idx="17">
                  <c:v>8.19</c:v>
                </c:pt>
                <c:pt idx="18">
                  <c:v>15.366</c:v>
                </c:pt>
                <c:pt idx="19">
                  <c:v>22.152</c:v>
                </c:pt>
                <c:pt idx="20">
                  <c:v>10.374</c:v>
                </c:pt>
                <c:pt idx="21">
                  <c:v>9.75</c:v>
                </c:pt>
                <c:pt idx="22">
                  <c:v>14.352</c:v>
                </c:pt>
                <c:pt idx="23">
                  <c:v>18.564</c:v>
                </c:pt>
                <c:pt idx="24">
                  <c:v>17.784</c:v>
                </c:pt>
                <c:pt idx="25">
                  <c:v>12.168</c:v>
                </c:pt>
                <c:pt idx="26">
                  <c:v>19.188</c:v>
                </c:pt>
                <c:pt idx="27">
                  <c:v>13.806</c:v>
                </c:pt>
                <c:pt idx="28">
                  <c:v>16.536</c:v>
                </c:pt>
                <c:pt idx="29">
                  <c:v>13.884</c:v>
                </c:pt>
                <c:pt idx="30">
                  <c:v>12.324</c:v>
                </c:pt>
                <c:pt idx="31">
                  <c:v>18.798</c:v>
                </c:pt>
                <c:pt idx="32">
                  <c:v>13.104</c:v>
                </c:pt>
                <c:pt idx="33">
                  <c:v>18.798</c:v>
                </c:pt>
                <c:pt idx="34">
                  <c:v>19.11</c:v>
                </c:pt>
                <c:pt idx="35">
                  <c:v>15.912</c:v>
                </c:pt>
                <c:pt idx="36">
                  <c:v>23.01</c:v>
                </c:pt>
                <c:pt idx="37">
                  <c:v>22.074</c:v>
                </c:pt>
                <c:pt idx="38">
                  <c:v>16.458</c:v>
                </c:pt>
                <c:pt idx="39">
                  <c:v>18.876</c:v>
                </c:pt>
                <c:pt idx="40">
                  <c:v>19.656</c:v>
                </c:pt>
                <c:pt idx="41">
                  <c:v>18.33</c:v>
                </c:pt>
                <c:pt idx="42">
                  <c:v>19.5</c:v>
                </c:pt>
                <c:pt idx="43">
                  <c:v>18.018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'Pearson et Spearman'!$E$2</c:f>
              <c:strCache>
                <c:ptCount val="1"/>
                <c:pt idx="0">
                  <c:v>flux anthropique x 0,45 </c:v>
                </c:pt>
              </c:strCache>
            </c:strRef>
          </c:tx>
          <c:spPr>
            <a:solidFill>
              <a:srgbClr val="784b04"/>
            </a:solidFill>
            <a:ln w="28800">
              <a:solidFill>
                <a:srgbClr val="784b04"/>
              </a:solidFill>
              <a:round/>
            </a:ln>
          </c:spPr>
          <c:marker>
            <c:symbol val="circle"/>
            <c:size val="8"/>
            <c:spPr>
              <a:solidFill>
                <a:srgbClr val="784b04"/>
              </a:solidFill>
            </c:spPr>
          </c:marker>
          <c:dLbls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'Pearson et Spearman'!$B$3:$B$46</c:f>
              <c:numCache>
                <c:formatCode>General</c:formatCode>
                <c:ptCount val="44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</c:numCache>
            </c:numRef>
          </c:xVal>
          <c:yVal>
            <c:numRef>
              <c:f>'Pearson et Spearman'!$E$3:$E$46</c:f>
              <c:numCache>
                <c:formatCode>General</c:formatCode>
                <c:ptCount val="44"/>
                <c:pt idx="0">
                  <c:v>10.69967</c:v>
                </c:pt>
                <c:pt idx="1">
                  <c:v>10.72661</c:v>
                </c:pt>
                <c:pt idx="2">
                  <c:v>10.62783</c:v>
                </c:pt>
                <c:pt idx="3">
                  <c:v>10.56946</c:v>
                </c:pt>
                <c:pt idx="4">
                  <c:v>10.84335</c:v>
                </c:pt>
                <c:pt idx="5">
                  <c:v>11.49889</c:v>
                </c:pt>
                <c:pt idx="6">
                  <c:v>11.58869</c:v>
                </c:pt>
                <c:pt idx="7">
                  <c:v>11.8087</c:v>
                </c:pt>
                <c:pt idx="8">
                  <c:v>12.01524</c:v>
                </c:pt>
                <c:pt idx="9">
                  <c:v>12.29362</c:v>
                </c:pt>
                <c:pt idx="10">
                  <c:v>12.40138</c:v>
                </c:pt>
                <c:pt idx="11">
                  <c:v>12.53608</c:v>
                </c:pt>
                <c:pt idx="12">
                  <c:v>12.65282</c:v>
                </c:pt>
                <c:pt idx="13">
                  <c:v>12.47771</c:v>
                </c:pt>
                <c:pt idx="14">
                  <c:v>12.54057</c:v>
                </c:pt>
                <c:pt idx="15">
                  <c:v>12.93569</c:v>
                </c:pt>
                <c:pt idx="16">
                  <c:v>13.09284</c:v>
                </c:pt>
                <c:pt idx="17">
                  <c:v>13.58225</c:v>
                </c:pt>
                <c:pt idx="18">
                  <c:v>14.31412</c:v>
                </c:pt>
                <c:pt idx="19">
                  <c:v>13.6945</c:v>
                </c:pt>
                <c:pt idx="20">
                  <c:v>13.84716</c:v>
                </c:pt>
                <c:pt idx="21">
                  <c:v>13.86512</c:v>
                </c:pt>
                <c:pt idx="22">
                  <c:v>13.78879</c:v>
                </c:pt>
                <c:pt idx="23">
                  <c:v>14.20187</c:v>
                </c:pt>
                <c:pt idx="24">
                  <c:v>15.03252</c:v>
                </c:pt>
                <c:pt idx="25">
                  <c:v>15.27049</c:v>
                </c:pt>
                <c:pt idx="26">
                  <c:v>15.48152</c:v>
                </c:pt>
                <c:pt idx="27">
                  <c:v>16.09216</c:v>
                </c:pt>
                <c:pt idx="28">
                  <c:v>16.19094</c:v>
                </c:pt>
                <c:pt idx="29">
                  <c:v>16.51422</c:v>
                </c:pt>
                <c:pt idx="30">
                  <c:v>16.49177</c:v>
                </c:pt>
                <c:pt idx="31">
                  <c:v>17.27752</c:v>
                </c:pt>
                <c:pt idx="32">
                  <c:v>17.80285</c:v>
                </c:pt>
                <c:pt idx="33">
                  <c:v>18.08572</c:v>
                </c:pt>
                <c:pt idx="34">
                  <c:v>18.00041</c:v>
                </c:pt>
                <c:pt idx="35">
                  <c:v>18.26532</c:v>
                </c:pt>
                <c:pt idx="36">
                  <c:v>18.44941</c:v>
                </c:pt>
                <c:pt idx="37">
                  <c:v>17.98694</c:v>
                </c:pt>
                <c:pt idx="38">
                  <c:v>18.22491</c:v>
                </c:pt>
                <c:pt idx="39">
                  <c:v>18.43145</c:v>
                </c:pt>
                <c:pt idx="40">
                  <c:v>18.69636</c:v>
                </c:pt>
                <c:pt idx="41">
                  <c:v>17.6457</c:v>
                </c:pt>
                <c:pt idx="42">
                  <c:v>18.47186</c:v>
                </c:pt>
                <c:pt idx="43">
                  <c:v>18.61554</c:v>
                </c:pt>
              </c:numCache>
            </c:numRef>
          </c:yVal>
          <c:smooth val="0"/>
        </c:ser>
        <c:axId val="86615454"/>
        <c:axId val="77020347"/>
      </c:scatterChart>
      <c:valAx>
        <c:axId val="86615454"/>
        <c:scaling>
          <c:orientation val="minMax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400" spc="-1" strike="noStrike">
                    <a:latin typeface="Arial"/>
                  </a:defRPr>
                </a:pPr>
                <a:r>
                  <a:rPr b="1" sz="1400" spc="-1" strike="noStrike">
                    <a:latin typeface="Arial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451802232854864"/>
              <c:y val="0.949473489746906"/>
            </c:manualLayout>
          </c:layout>
          <c:overlay val="0"/>
          <c:spPr>
            <a:noFill/>
            <a:ln w="0">
              <a:noFill/>
            </a:ln>
          </c:spPr>
        </c:title>
        <c:numFmt formatCode="#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77020347"/>
        <c:crosses val="autoZero"/>
        <c:crossBetween val="midCat"/>
      </c:valAx>
      <c:valAx>
        <c:axId val="77020347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400" spc="-1" strike="noStrike">
                    <a:latin typeface="Arial"/>
                  </a:defRPr>
                </a:pPr>
                <a:r>
                  <a:rPr b="1" sz="1400" spc="-1" strike="noStrike">
                    <a:latin typeface="Arial"/>
                  </a:rPr>
                  <a:t>Gt-CO2</a:t>
                </a:r>
              </a:p>
            </c:rich>
          </c:tx>
          <c:layout>
            <c:manualLayout>
              <c:xMode val="edge"/>
              <c:yMode val="edge"/>
              <c:x val="0"/>
              <c:y val="0.409477184555699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86615454"/>
        <c:crosses val="autoZero"/>
        <c:crossBetween val="midCat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0527877009441184"/>
          <c:y val="0.0514454604230165"/>
          <c:w val="0.338298618863832"/>
          <c:h val="0.252343786080451"/>
        </c:manualLayout>
      </c:layout>
      <c:overlay val="0"/>
      <c:spPr>
        <a:solidFill>
          <a:srgbClr val="eeeeee"/>
        </a:solidFill>
        <a:ln w="0">
          <a:noFill/>
        </a:ln>
      </c:spPr>
      <c:txPr>
        <a:bodyPr/>
        <a:lstStyle/>
        <a:p>
          <a:pPr>
            <a:defRPr b="0" sz="15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noFill/>
    </a:ln>
  </c:spPr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1" sz="1600" spc="-1" strike="noStrike">
                <a:latin typeface="Arial"/>
              </a:defRPr>
            </a:pPr>
            <a:r>
              <a:rPr b="1" sz="1600" spc="-1" strike="noStrike">
                <a:latin typeface="Arial"/>
              </a:rPr>
              <a:t>Corrélation PEARSON 
Corrélation SPEARMAN
PEARSON_detrended 
SPEARMAN_detrended
0,57
0,56
0,11
0,15</a:t>
            </a:r>
          </a:p>
        </c:rich>
      </c:tx>
      <c:layout>
        <c:manualLayout>
          <c:xMode val="edge"/>
          <c:yMode val="edge"/>
          <c:x val="0.663406148405863"/>
          <c:y val="0.75290052891998"/>
        </c:manualLayout>
      </c:layout>
      <c:overlay val="0"/>
      <c:spPr>
        <a:solidFill>
          <a:srgbClr val="ffff00"/>
        </a:solidFill>
        <a:ln w="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96777505275766"/>
          <c:y val="0.0428254564067565"/>
          <c:w val="0.923430103233902"/>
          <c:h val="0.889566626855485"/>
        </c:manualLayout>
      </c:layout>
      <c:scatterChart>
        <c:scatterStyle val="lineMarker"/>
        <c:varyColors val="0"/>
        <c:ser>
          <c:idx val="0"/>
          <c:order val="0"/>
          <c:tx>
            <c:strRef>
              <c:f>'Pearson et Spearman'!$C$54</c:f>
              <c:strCache>
                <c:ptCount val="1"/>
                <c:pt idx="0">
                  <c:v>Flux anthropique </c:v>
                </c:pt>
              </c:strCache>
            </c:strRef>
          </c:tx>
          <c:spPr>
            <a:solidFill>
              <a:srgbClr val="b47804"/>
            </a:solidFill>
            <a:ln w="10800">
              <a:solidFill>
                <a:srgbClr val="b47804"/>
              </a:solidFill>
              <a:round/>
            </a:ln>
          </c:spPr>
          <c:marker>
            <c:symbol val="square"/>
            <c:size val="8"/>
            <c:spPr>
              <a:solidFill>
                <a:srgbClr val="b47804"/>
              </a:solidFill>
            </c:spPr>
          </c:marker>
          <c:dPt>
            <c:idx val="41"/>
            <c:marker>
              <c:symbol val="square"/>
              <c:size val="10"/>
              <c:spPr>
                <a:solidFill>
                  <a:srgbClr val="b47804"/>
                </a:solidFill>
              </c:spPr>
            </c:marker>
          </c:dPt>
          <c:dLbls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4400">
                <a:solidFill>
                  <a:srgbClr val="b47804"/>
                </a:solidFill>
                <a:prstDash val="dashDot"/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'Pearson et Spearman'!$B$55:$B$100</c:f>
              <c:numCache>
                <c:formatCode>General</c:formatCode>
                <c:ptCount val="4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xVal>
          <c:yVal>
            <c:numRef>
              <c:f>'Pearson et Spearman'!$C$55:$C$100</c:f>
              <c:numCache>
                <c:formatCode>General</c:formatCode>
                <c:ptCount val="46"/>
                <c:pt idx="0">
                  <c:v>23.83</c:v>
                </c:pt>
                <c:pt idx="1">
                  <c:v>23.89</c:v>
                </c:pt>
                <c:pt idx="2">
                  <c:v>23.67</c:v>
                </c:pt>
                <c:pt idx="3">
                  <c:v>23.54</c:v>
                </c:pt>
                <c:pt idx="4">
                  <c:v>24.15</c:v>
                </c:pt>
                <c:pt idx="5">
                  <c:v>25.61</c:v>
                </c:pt>
                <c:pt idx="6">
                  <c:v>25.81</c:v>
                </c:pt>
                <c:pt idx="7">
                  <c:v>26.3</c:v>
                </c:pt>
                <c:pt idx="8">
                  <c:v>26.76</c:v>
                </c:pt>
                <c:pt idx="9">
                  <c:v>27.38</c:v>
                </c:pt>
                <c:pt idx="10">
                  <c:v>27.62</c:v>
                </c:pt>
                <c:pt idx="11">
                  <c:v>27.92</c:v>
                </c:pt>
                <c:pt idx="12">
                  <c:v>28.18</c:v>
                </c:pt>
                <c:pt idx="13">
                  <c:v>27.79</c:v>
                </c:pt>
                <c:pt idx="14">
                  <c:v>27.93</c:v>
                </c:pt>
                <c:pt idx="15">
                  <c:v>28.81</c:v>
                </c:pt>
                <c:pt idx="16">
                  <c:v>29.16</c:v>
                </c:pt>
                <c:pt idx="17">
                  <c:v>30.25</c:v>
                </c:pt>
                <c:pt idx="18">
                  <c:v>31.88</c:v>
                </c:pt>
                <c:pt idx="19">
                  <c:v>30.5</c:v>
                </c:pt>
                <c:pt idx="20">
                  <c:v>30.84</c:v>
                </c:pt>
                <c:pt idx="21">
                  <c:v>30.88</c:v>
                </c:pt>
                <c:pt idx="22">
                  <c:v>30.71</c:v>
                </c:pt>
                <c:pt idx="23">
                  <c:v>31.63</c:v>
                </c:pt>
                <c:pt idx="24">
                  <c:v>33.48</c:v>
                </c:pt>
                <c:pt idx="25">
                  <c:v>34.01</c:v>
                </c:pt>
                <c:pt idx="26">
                  <c:v>34.48</c:v>
                </c:pt>
                <c:pt idx="27">
                  <c:v>35.84</c:v>
                </c:pt>
                <c:pt idx="28">
                  <c:v>36.06</c:v>
                </c:pt>
                <c:pt idx="29">
                  <c:v>36.78</c:v>
                </c:pt>
                <c:pt idx="30">
                  <c:v>36.73</c:v>
                </c:pt>
                <c:pt idx="31">
                  <c:v>38.48</c:v>
                </c:pt>
                <c:pt idx="32">
                  <c:v>39.65</c:v>
                </c:pt>
                <c:pt idx="33">
                  <c:v>40.28</c:v>
                </c:pt>
                <c:pt idx="34">
                  <c:v>40.09</c:v>
                </c:pt>
                <c:pt idx="35">
                  <c:v>40.68</c:v>
                </c:pt>
                <c:pt idx="36">
                  <c:v>41.09</c:v>
                </c:pt>
                <c:pt idx="37">
                  <c:v>40.06</c:v>
                </c:pt>
                <c:pt idx="38">
                  <c:v>40.59</c:v>
                </c:pt>
                <c:pt idx="39">
                  <c:v>41.05</c:v>
                </c:pt>
                <c:pt idx="40">
                  <c:v>41.64</c:v>
                </c:pt>
                <c:pt idx="41">
                  <c:v>39.3</c:v>
                </c:pt>
                <c:pt idx="42">
                  <c:v>41.14</c:v>
                </c:pt>
                <c:pt idx="43">
                  <c:v>41.46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'Pearson et Spearman'!$D$54</c:f>
              <c:strCache>
                <c:ptCount val="1"/>
                <c:pt idx="0">
                  <c:v>Croissance atmosphérique NORD</c:v>
                </c:pt>
              </c:strCache>
            </c:strRef>
          </c:tx>
          <c:spPr>
            <a:solidFill>
              <a:srgbClr val="000000"/>
            </a:solidFill>
            <a:ln w="21600">
              <a:solidFill>
                <a:srgbClr val="000000"/>
              </a:solidFill>
              <a:round/>
            </a:ln>
          </c:spPr>
          <c:marker>
            <c:symbol val="diamond"/>
            <c:size val="8"/>
            <c:spPr>
              <a:solidFill>
                <a:srgbClr val="000000"/>
              </a:solidFill>
            </c:spPr>
          </c:marker>
          <c:dPt>
            <c:idx val="41"/>
            <c:marker>
              <c:symbol val="diamond"/>
              <c:size val="12"/>
              <c:spPr>
                <a:solidFill>
                  <a:srgbClr val="000000"/>
                </a:solidFill>
              </c:spPr>
            </c:marker>
          </c:dPt>
          <c:dLbls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spPr>
              <a:ln w="14400">
                <a:solidFill>
                  <a:srgbClr val="000000"/>
                </a:solidFill>
                <a:prstDash val="dashDot"/>
                <a:round/>
              </a:ln>
            </c:spPr>
            <c:trendlineType val="linear"/>
            <c:forward val="0"/>
            <c:backward val="0"/>
            <c:dispRSqr val="0"/>
            <c:dispEq val="0"/>
          </c:trendline>
          <c:xVal>
            <c:numRef>
              <c:f>'Pearson et Spearman'!$B$55:$B$100</c:f>
              <c:numCache>
                <c:formatCode>General</c:formatCode>
                <c:ptCount val="4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xVal>
          <c:yVal>
            <c:numRef>
              <c:f>'Pearson et Spearman'!$D$55:$D$100</c:f>
              <c:numCache>
                <c:formatCode>General</c:formatCode>
                <c:ptCount val="46"/>
                <c:pt idx="0">
                  <c:v>11.6532</c:v>
                </c:pt>
                <c:pt idx="1">
                  <c:v>15.5298</c:v>
                </c:pt>
                <c:pt idx="2">
                  <c:v>8.8972</c:v>
                </c:pt>
                <c:pt idx="3">
                  <c:v>7.5478</c:v>
                </c:pt>
                <c:pt idx="4">
                  <c:v>16.809</c:v>
                </c:pt>
                <c:pt idx="5">
                  <c:v>9.7344</c:v>
                </c:pt>
                <c:pt idx="6">
                  <c:v>10.374</c:v>
                </c:pt>
                <c:pt idx="7">
                  <c:v>12.4306</c:v>
                </c:pt>
                <c:pt idx="8">
                  <c:v>15.9042</c:v>
                </c:pt>
                <c:pt idx="9">
                  <c:v>19.8016</c:v>
                </c:pt>
                <c:pt idx="10">
                  <c:v>9.1572</c:v>
                </c:pt>
                <c:pt idx="11">
                  <c:v>8.8608</c:v>
                </c:pt>
                <c:pt idx="12">
                  <c:v>9.1208</c:v>
                </c:pt>
                <c:pt idx="13">
                  <c:v>1.64775</c:v>
                </c:pt>
                <c:pt idx="14">
                  <c:v>8.96025</c:v>
                </c:pt>
                <c:pt idx="15">
                  <c:v>15.3972</c:v>
                </c:pt>
                <c:pt idx="16">
                  <c:v>17.394</c:v>
                </c:pt>
                <c:pt idx="17">
                  <c:v>10.66845</c:v>
                </c:pt>
                <c:pt idx="18">
                  <c:v>12.8076</c:v>
                </c:pt>
                <c:pt idx="19">
                  <c:v>22.4445</c:v>
                </c:pt>
                <c:pt idx="20">
                  <c:v>9.51405</c:v>
                </c:pt>
                <c:pt idx="21">
                  <c:v>10.3194</c:v>
                </c:pt>
                <c:pt idx="22">
                  <c:v>13.58175</c:v>
                </c:pt>
                <c:pt idx="23">
                  <c:v>19.1802</c:v>
                </c:pt>
                <c:pt idx="24">
                  <c:v>17.60655</c:v>
                </c:pt>
                <c:pt idx="25">
                  <c:v>10.95705</c:v>
                </c:pt>
                <c:pt idx="26">
                  <c:v>22.78185</c:v>
                </c:pt>
                <c:pt idx="27">
                  <c:v>15.6663</c:v>
                </c:pt>
                <c:pt idx="28">
                  <c:v>14.48265</c:v>
                </c:pt>
                <c:pt idx="29">
                  <c:v>12.28695</c:v>
                </c:pt>
                <c:pt idx="30">
                  <c:v>12.3357</c:v>
                </c:pt>
                <c:pt idx="31">
                  <c:v>21.89265</c:v>
                </c:pt>
                <c:pt idx="32">
                  <c:v>13.9152</c:v>
                </c:pt>
                <c:pt idx="33">
                  <c:v>20.7363</c:v>
                </c:pt>
                <c:pt idx="34">
                  <c:v>19.6053</c:v>
                </c:pt>
                <c:pt idx="35">
                  <c:v>15.24315</c:v>
                </c:pt>
                <c:pt idx="36">
                  <c:v>18.6771</c:v>
                </c:pt>
                <c:pt idx="37">
                  <c:v>28.275</c:v>
                </c:pt>
                <c:pt idx="38">
                  <c:v>14.3637</c:v>
                </c:pt>
                <c:pt idx="39">
                  <c:v>21.5904</c:v>
                </c:pt>
                <c:pt idx="40">
                  <c:v>19.1958</c:v>
                </c:pt>
                <c:pt idx="41">
                  <c:v>20.8377</c:v>
                </c:pt>
                <c:pt idx="42">
                  <c:v>18.811</c:v>
                </c:pt>
                <c:pt idx="43">
                  <c:v>16.926</c:v>
                </c:pt>
                <c:pt idx="44">
                  <c:v>19.5585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'Pearson et Spearman'!$E$54</c:f>
              <c:strCache>
                <c:ptCount val="1"/>
                <c:pt idx="0">
                  <c:v>0,45 x Flux anthropique </c:v>
                </c:pt>
              </c:strCache>
            </c:strRef>
          </c:tx>
          <c:spPr>
            <a:solidFill>
              <a:srgbClr val="e8a202"/>
            </a:solidFill>
            <a:ln w="14400">
              <a:solidFill>
                <a:srgbClr val="e8a202"/>
              </a:solidFill>
              <a:round/>
            </a:ln>
          </c:spPr>
          <c:marker>
            <c:symbol val="square"/>
            <c:size val="8"/>
            <c:spPr>
              <a:solidFill>
                <a:srgbClr val="e8a202"/>
              </a:solidFill>
            </c:spPr>
          </c:marker>
          <c:dPt>
            <c:idx val="41"/>
            <c:marker>
              <c:symbol val="square"/>
              <c:size val="10"/>
              <c:spPr>
                <a:solidFill>
                  <a:srgbClr val="e8a202"/>
                </a:solidFill>
              </c:spPr>
            </c:marker>
          </c:dPt>
          <c:dLbls>
            <c:dLbl>
              <c:idx val="41"/>
              <c:txPr>
                <a:bodyPr wrap="none"/>
                <a:lstStyle/>
                <a:p>
                  <a:pPr>
                    <a:defRPr b="0" sz="1000" spc="-1" strike="noStrike">
                      <a:latin typeface="Arial"/>
                    </a:defRPr>
                  </a:pPr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eparator> </c:separator>
            </c:dLbl>
            <c:txPr>
              <a:bodyPr wrap="none"/>
              <a:lstStyle/>
              <a:p>
                <a:pPr>
                  <a:defRPr b="0" sz="1000" spc="-1" strike="noStrike">
                    <a:latin typeface="Arial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 </c:separator>
            <c:showLeaderLines val="1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'Pearson et Spearman'!$B$55:$B$100</c:f>
              <c:numCache>
                <c:formatCode>General</c:formatCode>
                <c:ptCount val="46"/>
                <c:pt idx="0">
                  <c:v>1979</c:v>
                </c:pt>
                <c:pt idx="1">
                  <c:v>1980</c:v>
                </c:pt>
                <c:pt idx="2">
                  <c:v>1981</c:v>
                </c:pt>
                <c:pt idx="3">
                  <c:v>1982</c:v>
                </c:pt>
                <c:pt idx="4">
                  <c:v>1983</c:v>
                </c:pt>
                <c:pt idx="5">
                  <c:v>1984</c:v>
                </c:pt>
                <c:pt idx="6">
                  <c:v>1985</c:v>
                </c:pt>
                <c:pt idx="7">
                  <c:v>1986</c:v>
                </c:pt>
                <c:pt idx="8">
                  <c:v>1987</c:v>
                </c:pt>
                <c:pt idx="9">
                  <c:v>1988</c:v>
                </c:pt>
                <c:pt idx="10">
                  <c:v>1989</c:v>
                </c:pt>
                <c:pt idx="11">
                  <c:v>1990</c:v>
                </c:pt>
                <c:pt idx="12">
                  <c:v>1991</c:v>
                </c:pt>
                <c:pt idx="13">
                  <c:v>1992</c:v>
                </c:pt>
                <c:pt idx="14">
                  <c:v>1993</c:v>
                </c:pt>
                <c:pt idx="15">
                  <c:v>1994</c:v>
                </c:pt>
                <c:pt idx="16">
                  <c:v>1995</c:v>
                </c:pt>
                <c:pt idx="17">
                  <c:v>1996</c:v>
                </c:pt>
                <c:pt idx="18">
                  <c:v>1997</c:v>
                </c:pt>
                <c:pt idx="19">
                  <c:v>1998</c:v>
                </c:pt>
                <c:pt idx="20">
                  <c:v>1999</c:v>
                </c:pt>
                <c:pt idx="21">
                  <c:v>2000</c:v>
                </c:pt>
                <c:pt idx="22">
                  <c:v>2001</c:v>
                </c:pt>
                <c:pt idx="23">
                  <c:v>2002</c:v>
                </c:pt>
                <c:pt idx="24">
                  <c:v>2003</c:v>
                </c:pt>
                <c:pt idx="25">
                  <c:v>2004</c:v>
                </c:pt>
                <c:pt idx="26">
                  <c:v>2005</c:v>
                </c:pt>
                <c:pt idx="27">
                  <c:v>2006</c:v>
                </c:pt>
                <c:pt idx="28">
                  <c:v>2007</c:v>
                </c:pt>
                <c:pt idx="29">
                  <c:v>2008</c:v>
                </c:pt>
                <c:pt idx="30">
                  <c:v>2009</c:v>
                </c:pt>
                <c:pt idx="31">
                  <c:v>2010</c:v>
                </c:pt>
                <c:pt idx="32">
                  <c:v>2011</c:v>
                </c:pt>
                <c:pt idx="33">
                  <c:v>2012</c:v>
                </c:pt>
                <c:pt idx="34">
                  <c:v>2013</c:v>
                </c:pt>
                <c:pt idx="35">
                  <c:v>2014</c:v>
                </c:pt>
                <c:pt idx="36">
                  <c:v>2015</c:v>
                </c:pt>
                <c:pt idx="37">
                  <c:v>2016</c:v>
                </c:pt>
                <c:pt idx="38">
                  <c:v>2017</c:v>
                </c:pt>
                <c:pt idx="39">
                  <c:v>2018</c:v>
                </c:pt>
                <c:pt idx="40">
                  <c:v>2019</c:v>
                </c:pt>
                <c:pt idx="41">
                  <c:v>2020</c:v>
                </c:pt>
                <c:pt idx="42">
                  <c:v>2021</c:v>
                </c:pt>
                <c:pt idx="43">
                  <c:v>2022</c:v>
                </c:pt>
                <c:pt idx="44">
                  <c:v>2023</c:v>
                </c:pt>
              </c:numCache>
            </c:numRef>
          </c:xVal>
          <c:yVal>
            <c:numRef>
              <c:f>'Pearson et Spearman'!$E$55:$E$100</c:f>
              <c:numCache>
                <c:formatCode>General</c:formatCode>
                <c:ptCount val="46"/>
                <c:pt idx="0">
                  <c:v>10.81882</c:v>
                </c:pt>
                <c:pt idx="1">
                  <c:v>10.84606</c:v>
                </c:pt>
                <c:pt idx="2">
                  <c:v>10.74618</c:v>
                </c:pt>
                <c:pt idx="3">
                  <c:v>10.68716</c:v>
                </c:pt>
                <c:pt idx="4">
                  <c:v>10.9641</c:v>
                </c:pt>
                <c:pt idx="5">
                  <c:v>11.62694</c:v>
                </c:pt>
                <c:pt idx="6">
                  <c:v>11.71774</c:v>
                </c:pt>
                <c:pt idx="7">
                  <c:v>11.9402</c:v>
                </c:pt>
                <c:pt idx="8">
                  <c:v>12.14904</c:v>
                </c:pt>
                <c:pt idx="9">
                  <c:v>12.43052</c:v>
                </c:pt>
                <c:pt idx="10">
                  <c:v>12.53948</c:v>
                </c:pt>
                <c:pt idx="11">
                  <c:v>12.67568</c:v>
                </c:pt>
                <c:pt idx="12">
                  <c:v>12.79372</c:v>
                </c:pt>
                <c:pt idx="13">
                  <c:v>12.61666</c:v>
                </c:pt>
                <c:pt idx="14">
                  <c:v>12.68022</c:v>
                </c:pt>
                <c:pt idx="15">
                  <c:v>13.07974</c:v>
                </c:pt>
                <c:pt idx="16">
                  <c:v>13.23864</c:v>
                </c:pt>
                <c:pt idx="17">
                  <c:v>13.7335</c:v>
                </c:pt>
                <c:pt idx="18">
                  <c:v>14.47352</c:v>
                </c:pt>
                <c:pt idx="19">
                  <c:v>13.847</c:v>
                </c:pt>
                <c:pt idx="20">
                  <c:v>14.00136</c:v>
                </c:pt>
                <c:pt idx="21">
                  <c:v>14.01952</c:v>
                </c:pt>
                <c:pt idx="22">
                  <c:v>13.94234</c:v>
                </c:pt>
                <c:pt idx="23">
                  <c:v>14.36002</c:v>
                </c:pt>
                <c:pt idx="24">
                  <c:v>15.19992</c:v>
                </c:pt>
                <c:pt idx="25">
                  <c:v>15.44054</c:v>
                </c:pt>
                <c:pt idx="26">
                  <c:v>15.65392</c:v>
                </c:pt>
                <c:pt idx="27">
                  <c:v>16.27136</c:v>
                </c:pt>
                <c:pt idx="28">
                  <c:v>16.37124</c:v>
                </c:pt>
                <c:pt idx="29">
                  <c:v>16.69812</c:v>
                </c:pt>
                <c:pt idx="30">
                  <c:v>16.67542</c:v>
                </c:pt>
                <c:pt idx="31">
                  <c:v>17.46992</c:v>
                </c:pt>
                <c:pt idx="32">
                  <c:v>18.0011</c:v>
                </c:pt>
                <c:pt idx="33">
                  <c:v>18.28712</c:v>
                </c:pt>
                <c:pt idx="34">
                  <c:v>18.20086</c:v>
                </c:pt>
                <c:pt idx="35">
                  <c:v>18.46872</c:v>
                </c:pt>
                <c:pt idx="36">
                  <c:v>18.65486</c:v>
                </c:pt>
                <c:pt idx="37">
                  <c:v>18.18724</c:v>
                </c:pt>
                <c:pt idx="38">
                  <c:v>18.42786</c:v>
                </c:pt>
                <c:pt idx="39">
                  <c:v>18.6367</c:v>
                </c:pt>
                <c:pt idx="40">
                  <c:v>18.90456</c:v>
                </c:pt>
                <c:pt idx="41">
                  <c:v>17.8422</c:v>
                </c:pt>
                <c:pt idx="42">
                  <c:v>18.67756</c:v>
                </c:pt>
                <c:pt idx="43">
                  <c:v>18.82284</c:v>
                </c:pt>
                <c:pt idx="45">
                  <c:v>0.565150343751602</c:v>
                </c:pt>
              </c:numCache>
            </c:numRef>
          </c:yVal>
          <c:smooth val="0"/>
        </c:ser>
        <c:axId val="53588133"/>
        <c:axId val="22315302"/>
      </c:scatterChart>
      <c:valAx>
        <c:axId val="53588133"/>
        <c:scaling>
          <c:orientation val="minMax"/>
          <c:max val="2025"/>
          <c:min val="1975"/>
        </c:scaling>
        <c:delete val="0"/>
        <c:axPos val="b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0"/>
              <a:lstStyle/>
              <a:p>
                <a:pPr>
                  <a:defRPr b="1" sz="1400" spc="-1" strike="noStrike">
                    <a:latin typeface="Arial"/>
                  </a:defRPr>
                </a:pPr>
                <a:r>
                  <a:rPr b="1" sz="1400" spc="-1" strike="noStrike">
                    <a:latin typeface="Arial"/>
                  </a:rPr>
                  <a:t>Date</a:t>
                </a:r>
              </a:p>
            </c:rich>
          </c:tx>
          <c:layout>
            <c:manualLayout>
              <c:xMode val="edge"/>
              <c:yMode val="edge"/>
              <c:x val="0.451862202703473"/>
              <c:y val="0.94949667292271"/>
            </c:manualLayout>
          </c:layout>
          <c:overlay val="0"/>
          <c:spPr>
            <a:noFill/>
            <a:ln w="0">
              <a:noFill/>
            </a:ln>
          </c:spPr>
        </c:title>
        <c:numFmt formatCode="#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22315302"/>
        <c:crosses val="autoZero"/>
        <c:crossBetween val="midCat"/>
      </c:valAx>
      <c:valAx>
        <c:axId val="22315302"/>
        <c:scaling>
          <c:orientation val="minMax"/>
        </c:scaling>
        <c:delete val="0"/>
        <c:axPos val="l"/>
        <c:majorGridlines>
          <c:spPr>
            <a:ln w="0"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1" sz="1400" spc="-1" strike="noStrike">
                    <a:latin typeface="Arial"/>
                  </a:defRPr>
                </a:pPr>
                <a:r>
                  <a:rPr b="1" sz="1400" spc="-1" strike="noStrike">
                    <a:latin typeface="Arial"/>
                  </a:rPr>
                  <a:t>(Gt-CO2)</a:t>
                </a:r>
              </a:p>
            </c:rich>
          </c:tx>
          <c:layout>
            <c:manualLayout>
              <c:xMode val="edge"/>
              <c:yMode val="edge"/>
              <c:x val="0"/>
              <c:y val="0.401680600580106"/>
            </c:manualLayout>
          </c:layout>
          <c:overlay val="0"/>
          <c:spPr>
            <a:noFill/>
            <a:ln w="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0">
            <a:solidFill>
              <a:srgbClr val="b3b3b3"/>
            </a:solidFill>
          </a:ln>
        </c:spPr>
        <c:txPr>
          <a:bodyPr/>
          <a:lstStyle/>
          <a:p>
            <a:pPr>
              <a:defRPr b="1" sz="1200" spc="-1" strike="noStrike">
                <a:latin typeface="Arial"/>
              </a:defRPr>
            </a:pPr>
          </a:p>
        </c:txPr>
        <c:crossAx val="53588133"/>
        <c:crosses val="autoZero"/>
        <c:crossBetween val="midCat"/>
      </c:valAx>
      <c:spPr>
        <a:solidFill>
          <a:srgbClr val="ffffff"/>
        </a:solidFill>
        <a:ln w="0">
          <a:solidFill>
            <a:srgbClr val="b3b3b3"/>
          </a:solidFill>
        </a:ln>
      </c:spPr>
    </c:plotArea>
    <c:legend>
      <c:legendPos val="r"/>
      <c:layout>
        <c:manualLayout>
          <c:xMode val="edge"/>
          <c:yMode val="edge"/>
          <c:x val="0.0527816590150845"/>
          <c:y val="0.0514373453894054"/>
          <c:w val="0.395289152503707"/>
          <c:h val="0.25233525271913"/>
        </c:manualLayout>
      </c:layout>
      <c:overlay val="0"/>
      <c:spPr>
        <a:solidFill>
          <a:srgbClr val="eeeeee"/>
        </a:solidFill>
        <a:ln w="0">
          <a:noFill/>
        </a:ln>
      </c:spPr>
      <c:txPr>
        <a:bodyPr/>
        <a:lstStyle/>
        <a:p>
          <a:pPr>
            <a:defRPr b="0" sz="15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eeeeee"/>
    </a:solidFill>
    <a:ln w="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61.xml"/><Relationship Id="rId2" Type="http://schemas.openxmlformats.org/officeDocument/2006/relationships/chart" Target="../charts/chart62.xml"/><Relationship Id="rId3" Type="http://schemas.openxmlformats.org/officeDocument/2006/relationships/chart" Target="../charts/chart63.xml"/><Relationship Id="rId4" Type="http://schemas.openxmlformats.org/officeDocument/2006/relationships/chart" Target="../charts/chart64.xml"/><Relationship Id="rId5" Type="http://schemas.openxmlformats.org/officeDocument/2006/relationships/chart" Target="../charts/chart65.xml"/><Relationship Id="rId6" Type="http://schemas.openxmlformats.org/officeDocument/2006/relationships/chart" Target="../charts/chart66.xml"/><Relationship Id="rId7" Type="http://schemas.openxmlformats.org/officeDocument/2006/relationships/chart" Target="../charts/chart67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68.xml"/><Relationship Id="rId2" Type="http://schemas.openxmlformats.org/officeDocument/2006/relationships/chart" Target="../charts/chart69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0.xml"/><Relationship Id="rId2" Type="http://schemas.openxmlformats.org/officeDocument/2006/relationships/chart" Target="../charts/chart71.xml"/><Relationship Id="rId3" Type="http://schemas.openxmlformats.org/officeDocument/2006/relationships/chart" Target="../charts/chart72.xml"/><Relationship Id="rId4" Type="http://schemas.openxmlformats.org/officeDocument/2006/relationships/chart" Target="../charts/chart73.xml"/><Relationship Id="rId5" Type="http://schemas.openxmlformats.org/officeDocument/2006/relationships/chart" Target="../charts/chart74.xml"/><Relationship Id="rId6" Type="http://schemas.openxmlformats.org/officeDocument/2006/relationships/chart" Target="../charts/chart75.xml"/><Relationship Id="rId7" Type="http://schemas.openxmlformats.org/officeDocument/2006/relationships/chart" Target="../charts/chart76.xml"/><Relationship Id="rId8" Type="http://schemas.openxmlformats.org/officeDocument/2006/relationships/image" Target="../media/image1.png"/><Relationship Id="rId9" Type="http://schemas.openxmlformats.org/officeDocument/2006/relationships/image" Target="../media/image2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chart" Target="../charts/chart77.xml"/><Relationship Id="rId2" Type="http://schemas.openxmlformats.org/officeDocument/2006/relationships/chart" Target="../charts/chart78.xml"/><Relationship Id="rId3" Type="http://schemas.openxmlformats.org/officeDocument/2006/relationships/image" Target="../media/image2.jpeg"/><Relationship Id="rId4" Type="http://schemas.openxmlformats.org/officeDocument/2006/relationships/image" Target="../media/image3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79.xml"/><Relationship Id="rId2" Type="http://schemas.openxmlformats.org/officeDocument/2006/relationships/chart" Target="../charts/chart80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13</xdr:col>
      <xdr:colOff>146160</xdr:colOff>
      <xdr:row>1</xdr:row>
      <xdr:rowOff>118440</xdr:rowOff>
    </xdr:from>
    <xdr:to>
      <xdr:col>19</xdr:col>
      <xdr:colOff>752400</xdr:colOff>
      <xdr:row>29</xdr:row>
      <xdr:rowOff>136800</xdr:rowOff>
    </xdr:to>
    <xdr:graphicFrame>
      <xdr:nvGraphicFramePr>
        <xdr:cNvPr id="0" name=""/>
        <xdr:cNvGraphicFramePr/>
      </xdr:nvGraphicFramePr>
      <xdr:xfrm>
        <a:off x="14103000" y="481680"/>
        <a:ext cx="6999120" cy="5516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271440</xdr:colOff>
      <xdr:row>32</xdr:row>
      <xdr:rowOff>4320</xdr:rowOff>
    </xdr:from>
    <xdr:to>
      <xdr:col>19</xdr:col>
      <xdr:colOff>678600</xdr:colOff>
      <xdr:row>61</xdr:row>
      <xdr:rowOff>9360</xdr:rowOff>
    </xdr:to>
    <xdr:graphicFrame>
      <xdr:nvGraphicFramePr>
        <xdr:cNvPr id="1" name=""/>
        <xdr:cNvGraphicFramePr/>
      </xdr:nvGraphicFramePr>
      <xdr:xfrm>
        <a:off x="14228280" y="6436800"/>
        <a:ext cx="6800040" cy="5501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1306080</xdr:colOff>
      <xdr:row>90</xdr:row>
      <xdr:rowOff>335520</xdr:rowOff>
    </xdr:from>
    <xdr:to>
      <xdr:col>17</xdr:col>
      <xdr:colOff>364320</xdr:colOff>
      <xdr:row>111</xdr:row>
      <xdr:rowOff>88920</xdr:rowOff>
    </xdr:to>
    <xdr:graphicFrame>
      <xdr:nvGraphicFramePr>
        <xdr:cNvPr id="2" name=""/>
        <xdr:cNvGraphicFramePr/>
      </xdr:nvGraphicFramePr>
      <xdr:xfrm>
        <a:off x="9729360" y="17761320"/>
        <a:ext cx="9359280" cy="611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195480</xdr:colOff>
      <xdr:row>90</xdr:row>
      <xdr:rowOff>324000</xdr:rowOff>
    </xdr:from>
    <xdr:to>
      <xdr:col>8</xdr:col>
      <xdr:colOff>1131480</xdr:colOff>
      <xdr:row>111</xdr:row>
      <xdr:rowOff>77400</xdr:rowOff>
    </xdr:to>
    <xdr:graphicFrame>
      <xdr:nvGraphicFramePr>
        <xdr:cNvPr id="3" name=""/>
        <xdr:cNvGraphicFramePr/>
      </xdr:nvGraphicFramePr>
      <xdr:xfrm>
        <a:off x="195480" y="17749800"/>
        <a:ext cx="9359280" cy="611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6</xdr:col>
      <xdr:colOff>1348560</xdr:colOff>
      <xdr:row>112</xdr:row>
      <xdr:rowOff>51480</xdr:rowOff>
    </xdr:from>
    <xdr:to>
      <xdr:col>8</xdr:col>
      <xdr:colOff>994320</xdr:colOff>
      <xdr:row>114</xdr:row>
      <xdr:rowOff>91440</xdr:rowOff>
    </xdr:to>
    <xdr:sp>
      <xdr:nvSpPr>
        <xdr:cNvPr id="4" name="Forme 1"/>
        <xdr:cNvSpPr/>
      </xdr:nvSpPr>
      <xdr:spPr>
        <a:xfrm>
          <a:off x="7601400" y="24033600"/>
          <a:ext cx="1816200" cy="420840"/>
        </a:xfrm>
        <a:prstGeom prst="roundRect">
          <a:avLst>
            <a:gd name="adj" fmla="val 16667"/>
          </a:avLst>
        </a:prstGeom>
        <a:solidFill>
          <a:srgbClr val="ffff00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0" lang="fr-FR" sz="1200" spc="-1" strike="noStrike">
              <a:latin typeface="arial"/>
            </a:rPr>
            <a:t>Coefficient de corrélation </a:t>
          </a:r>
          <a:endParaRPr b="0" lang="fr-F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fr-FR" sz="1400" spc="-1" strike="noStrike">
              <a:latin typeface="arial"/>
            </a:rPr>
            <a:t>Pearson = 0,60</a:t>
          </a:r>
          <a:endParaRPr b="0" lang="fr-F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16</xdr:col>
      <xdr:colOff>680400</xdr:colOff>
      <xdr:row>112</xdr:row>
      <xdr:rowOff>142920</xdr:rowOff>
    </xdr:from>
    <xdr:to>
      <xdr:col>17</xdr:col>
      <xdr:colOff>329760</xdr:colOff>
      <xdr:row>114</xdr:row>
      <xdr:rowOff>182880</xdr:rowOff>
    </xdr:to>
    <xdr:sp>
      <xdr:nvSpPr>
        <xdr:cNvPr id="5" name="Forme 2"/>
        <xdr:cNvSpPr/>
      </xdr:nvSpPr>
      <xdr:spPr>
        <a:xfrm>
          <a:off x="17237880" y="24125040"/>
          <a:ext cx="1816200" cy="420840"/>
        </a:xfrm>
        <a:prstGeom prst="roundRect">
          <a:avLst>
            <a:gd name="adj" fmla="val 16667"/>
          </a:avLst>
        </a:prstGeom>
        <a:solidFill>
          <a:srgbClr val="ffff00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0" lang="fr-FR" sz="1200" spc="-1" strike="noStrike">
              <a:latin typeface="arial"/>
            </a:rPr>
            <a:t>Coefficient de corrélation </a:t>
          </a:r>
          <a:endParaRPr b="0" lang="fr-F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fr-FR" sz="1400" spc="-1" strike="noStrike">
              <a:latin typeface="arial"/>
            </a:rPr>
            <a:t>Pearson = 0,18</a:t>
          </a:r>
          <a:endParaRPr b="0" lang="fr-F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20</xdr:col>
      <xdr:colOff>162720</xdr:colOff>
      <xdr:row>1</xdr:row>
      <xdr:rowOff>171360</xdr:rowOff>
    </xdr:from>
    <xdr:to>
      <xdr:col>27</xdr:col>
      <xdr:colOff>629640</xdr:colOff>
      <xdr:row>29</xdr:row>
      <xdr:rowOff>174960</xdr:rowOff>
    </xdr:to>
    <xdr:graphicFrame>
      <xdr:nvGraphicFramePr>
        <xdr:cNvPr id="6" name=""/>
        <xdr:cNvGraphicFramePr/>
      </xdr:nvGraphicFramePr>
      <xdr:xfrm>
        <a:off x="21325320" y="534600"/>
        <a:ext cx="6156720" cy="5501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24</xdr:col>
      <xdr:colOff>63720</xdr:colOff>
      <xdr:row>89</xdr:row>
      <xdr:rowOff>46800</xdr:rowOff>
    </xdr:from>
    <xdr:to>
      <xdr:col>34</xdr:col>
      <xdr:colOff>356760</xdr:colOff>
      <xdr:row>113</xdr:row>
      <xdr:rowOff>154800</xdr:rowOff>
    </xdr:to>
    <xdr:graphicFrame>
      <xdr:nvGraphicFramePr>
        <xdr:cNvPr id="7" name=""/>
        <xdr:cNvGraphicFramePr/>
      </xdr:nvGraphicFramePr>
      <xdr:xfrm>
        <a:off x="24477480" y="17281800"/>
        <a:ext cx="8421120" cy="7045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34</xdr:col>
      <xdr:colOff>442440</xdr:colOff>
      <xdr:row>89</xdr:row>
      <xdr:rowOff>64080</xdr:rowOff>
    </xdr:from>
    <xdr:to>
      <xdr:col>44</xdr:col>
      <xdr:colOff>771480</xdr:colOff>
      <xdr:row>113</xdr:row>
      <xdr:rowOff>135000</xdr:rowOff>
    </xdr:to>
    <xdr:graphicFrame>
      <xdr:nvGraphicFramePr>
        <xdr:cNvPr id="8" name=""/>
        <xdr:cNvGraphicFramePr/>
      </xdr:nvGraphicFramePr>
      <xdr:xfrm>
        <a:off x="32984280" y="17299080"/>
        <a:ext cx="8457120" cy="7008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7</xdr:col>
      <xdr:colOff>1877400</xdr:colOff>
      <xdr:row>4</xdr:row>
      <xdr:rowOff>77400</xdr:rowOff>
    </xdr:from>
    <xdr:to>
      <xdr:col>15</xdr:col>
      <xdr:colOff>3600</xdr:colOff>
      <xdr:row>33</xdr:row>
      <xdr:rowOff>168120</xdr:rowOff>
    </xdr:to>
    <xdr:graphicFrame>
      <xdr:nvGraphicFramePr>
        <xdr:cNvPr id="9" name=""/>
        <xdr:cNvGraphicFramePr/>
      </xdr:nvGraphicFramePr>
      <xdr:xfrm>
        <a:off x="9487800" y="1022760"/>
        <a:ext cx="7390440" cy="5615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200160</xdr:colOff>
      <xdr:row>4</xdr:row>
      <xdr:rowOff>79200</xdr:rowOff>
    </xdr:from>
    <xdr:to>
      <xdr:col>22</xdr:col>
      <xdr:colOff>370440</xdr:colOff>
      <xdr:row>33</xdr:row>
      <xdr:rowOff>164160</xdr:rowOff>
    </xdr:to>
    <xdr:graphicFrame>
      <xdr:nvGraphicFramePr>
        <xdr:cNvPr id="10" name=""/>
        <xdr:cNvGraphicFramePr/>
      </xdr:nvGraphicFramePr>
      <xdr:xfrm>
        <a:off x="17074800" y="1024560"/>
        <a:ext cx="5859720" cy="5609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36000</xdr:colOff>
      <xdr:row>53</xdr:row>
      <xdr:rowOff>47160</xdr:rowOff>
    </xdr:from>
    <xdr:to>
      <xdr:col>6</xdr:col>
      <xdr:colOff>41760</xdr:colOff>
      <xdr:row>82</xdr:row>
      <xdr:rowOff>95040</xdr:rowOff>
    </xdr:to>
    <xdr:graphicFrame>
      <xdr:nvGraphicFramePr>
        <xdr:cNvPr id="11" name=""/>
        <xdr:cNvGraphicFramePr/>
      </xdr:nvGraphicFramePr>
      <xdr:xfrm>
        <a:off x="36000" y="10480320"/>
        <a:ext cx="6999120" cy="5516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245880</xdr:colOff>
      <xdr:row>53</xdr:row>
      <xdr:rowOff>4320</xdr:rowOff>
    </xdr:from>
    <xdr:to>
      <xdr:col>18</xdr:col>
      <xdr:colOff>652680</xdr:colOff>
      <xdr:row>82</xdr:row>
      <xdr:rowOff>37440</xdr:rowOff>
    </xdr:to>
    <xdr:graphicFrame>
      <xdr:nvGraphicFramePr>
        <xdr:cNvPr id="12" name=""/>
        <xdr:cNvGraphicFramePr/>
      </xdr:nvGraphicFramePr>
      <xdr:xfrm>
        <a:off x="14638680" y="10437480"/>
        <a:ext cx="6800040" cy="5501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8</xdr:col>
      <xdr:colOff>565560</xdr:colOff>
      <xdr:row>90</xdr:row>
      <xdr:rowOff>335520</xdr:rowOff>
    </xdr:from>
    <xdr:to>
      <xdr:col>16</xdr:col>
      <xdr:colOff>1281240</xdr:colOff>
      <xdr:row>111</xdr:row>
      <xdr:rowOff>88920</xdr:rowOff>
    </xdr:to>
    <xdr:graphicFrame>
      <xdr:nvGraphicFramePr>
        <xdr:cNvPr id="13" name=""/>
        <xdr:cNvGraphicFramePr/>
      </xdr:nvGraphicFramePr>
      <xdr:xfrm>
        <a:off x="9729360" y="17761320"/>
        <a:ext cx="9358560" cy="611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195480</xdr:colOff>
      <xdr:row>90</xdr:row>
      <xdr:rowOff>324000</xdr:rowOff>
    </xdr:from>
    <xdr:to>
      <xdr:col>8</xdr:col>
      <xdr:colOff>390960</xdr:colOff>
      <xdr:row>111</xdr:row>
      <xdr:rowOff>77400</xdr:rowOff>
    </xdr:to>
    <xdr:graphicFrame>
      <xdr:nvGraphicFramePr>
        <xdr:cNvPr id="14" name=""/>
        <xdr:cNvGraphicFramePr/>
      </xdr:nvGraphicFramePr>
      <xdr:xfrm>
        <a:off x="195480" y="17749800"/>
        <a:ext cx="9359280" cy="611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6</xdr:col>
      <xdr:colOff>608040</xdr:colOff>
      <xdr:row>111</xdr:row>
      <xdr:rowOff>133920</xdr:rowOff>
    </xdr:from>
    <xdr:to>
      <xdr:col>8</xdr:col>
      <xdr:colOff>253800</xdr:colOff>
      <xdr:row>113</xdr:row>
      <xdr:rowOff>173880</xdr:rowOff>
    </xdr:to>
    <xdr:sp>
      <xdr:nvSpPr>
        <xdr:cNvPr id="15" name="Forme 3"/>
        <xdr:cNvSpPr/>
      </xdr:nvSpPr>
      <xdr:spPr>
        <a:xfrm>
          <a:off x="7601400" y="23925600"/>
          <a:ext cx="1816200" cy="420840"/>
        </a:xfrm>
        <a:prstGeom prst="roundRect">
          <a:avLst>
            <a:gd name="adj" fmla="val 16667"/>
          </a:avLst>
        </a:prstGeom>
        <a:solidFill>
          <a:srgbClr val="ffff00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0" lang="fr-FR" sz="1200" spc="-1" strike="noStrike">
              <a:latin typeface="arial"/>
            </a:rPr>
            <a:t>Coefficient de corrélation </a:t>
          </a:r>
          <a:endParaRPr b="0" lang="fr-F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fr-FR" sz="1400" spc="-1" strike="noStrike">
              <a:latin typeface="arial"/>
            </a:rPr>
            <a:t>Pearson = 0,57</a:t>
          </a:r>
          <a:endParaRPr b="0" lang="fr-F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15</xdr:col>
      <xdr:colOff>593280</xdr:colOff>
      <xdr:row>111</xdr:row>
      <xdr:rowOff>189360</xdr:rowOff>
    </xdr:from>
    <xdr:to>
      <xdr:col>16</xdr:col>
      <xdr:colOff>1596600</xdr:colOff>
      <xdr:row>114</xdr:row>
      <xdr:rowOff>38880</xdr:rowOff>
    </xdr:to>
    <xdr:sp>
      <xdr:nvSpPr>
        <xdr:cNvPr id="16" name="Forme 5"/>
        <xdr:cNvSpPr/>
      </xdr:nvSpPr>
      <xdr:spPr>
        <a:xfrm>
          <a:off x="17587080" y="23981040"/>
          <a:ext cx="1816200" cy="420840"/>
        </a:xfrm>
        <a:prstGeom prst="roundRect">
          <a:avLst>
            <a:gd name="adj" fmla="val 16667"/>
          </a:avLst>
        </a:prstGeom>
        <a:solidFill>
          <a:srgbClr val="ffff00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  <xdr:txBody>
        <a:bodyPr wrap="none" lIns="0" rIns="0" tIns="0" bIns="0" anchor="ctr">
          <a:noAutofit/>
        </a:bodyPr>
        <a:p>
          <a:pPr algn="ctr">
            <a:lnSpc>
              <a:spcPct val="100000"/>
            </a:lnSpc>
          </a:pPr>
          <a:r>
            <a:rPr b="0" lang="fr-FR" sz="1200" spc="-1" strike="noStrike">
              <a:latin typeface="arial"/>
            </a:rPr>
            <a:t>Coefficient de corrélation </a:t>
          </a:r>
          <a:endParaRPr b="0" lang="fr-FR" sz="1200" spc="-1" strike="noStrike">
            <a:latin typeface="Times New Roman"/>
          </a:endParaRPr>
        </a:p>
        <a:p>
          <a:pPr algn="ctr">
            <a:lnSpc>
              <a:spcPct val="100000"/>
            </a:lnSpc>
          </a:pPr>
          <a:r>
            <a:rPr b="1" lang="fr-FR" sz="1400" spc="-1" strike="noStrike">
              <a:latin typeface="arial"/>
            </a:rPr>
            <a:t>Pearson = 0,11</a:t>
          </a:r>
          <a:endParaRPr b="0" lang="fr-FR" sz="1400" spc="-1" strike="noStrike">
            <a:latin typeface="Times New Roman"/>
          </a:endParaRPr>
        </a:p>
      </xdr:txBody>
    </xdr:sp>
    <xdr:clientData/>
  </xdr:twoCellAnchor>
  <xdr:twoCellAnchor editAs="oneCell">
    <xdr:from>
      <xdr:col>6</xdr:col>
      <xdr:colOff>825480</xdr:colOff>
      <xdr:row>53</xdr:row>
      <xdr:rowOff>41040</xdr:rowOff>
    </xdr:from>
    <xdr:to>
      <xdr:col>11</xdr:col>
      <xdr:colOff>394920</xdr:colOff>
      <xdr:row>82</xdr:row>
      <xdr:rowOff>74160</xdr:rowOff>
    </xdr:to>
    <xdr:graphicFrame>
      <xdr:nvGraphicFramePr>
        <xdr:cNvPr id="17" name=""/>
        <xdr:cNvGraphicFramePr/>
      </xdr:nvGraphicFramePr>
      <xdr:xfrm>
        <a:off x="7818840" y="10474200"/>
        <a:ext cx="6156360" cy="5501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21</xdr:col>
      <xdr:colOff>598320</xdr:colOff>
      <xdr:row>89</xdr:row>
      <xdr:rowOff>42120</xdr:rowOff>
    </xdr:from>
    <xdr:to>
      <xdr:col>32</xdr:col>
      <xdr:colOff>78480</xdr:colOff>
      <xdr:row>113</xdr:row>
      <xdr:rowOff>150120</xdr:rowOff>
    </xdr:to>
    <xdr:graphicFrame>
      <xdr:nvGraphicFramePr>
        <xdr:cNvPr id="18" name=""/>
        <xdr:cNvGraphicFramePr/>
      </xdr:nvGraphicFramePr>
      <xdr:xfrm>
        <a:off x="24039360" y="17277120"/>
        <a:ext cx="8421120" cy="70455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32</xdr:col>
      <xdr:colOff>340200</xdr:colOff>
      <xdr:row>89</xdr:row>
      <xdr:rowOff>64080</xdr:rowOff>
    </xdr:from>
    <xdr:to>
      <xdr:col>42</xdr:col>
      <xdr:colOff>669600</xdr:colOff>
      <xdr:row>113</xdr:row>
      <xdr:rowOff>145800</xdr:rowOff>
    </xdr:to>
    <xdr:graphicFrame>
      <xdr:nvGraphicFramePr>
        <xdr:cNvPr id="19" name=""/>
        <xdr:cNvGraphicFramePr/>
      </xdr:nvGraphicFramePr>
      <xdr:xfrm>
        <a:off x="32722200" y="17299080"/>
        <a:ext cx="8457120" cy="7019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6</xdr:col>
      <xdr:colOff>1585080</xdr:colOff>
      <xdr:row>132</xdr:row>
      <xdr:rowOff>199800</xdr:rowOff>
    </xdr:from>
    <xdr:to>
      <xdr:col>15</xdr:col>
      <xdr:colOff>755640</xdr:colOff>
      <xdr:row>158</xdr:row>
      <xdr:rowOff>195120</xdr:rowOff>
    </xdr:to>
    <xdr:pic>
      <xdr:nvPicPr>
        <xdr:cNvPr id="20" name="Image 5" descr=""/>
        <xdr:cNvPicPr/>
      </xdr:nvPicPr>
      <xdr:blipFill>
        <a:blip r:embed="rId8"/>
        <a:stretch/>
      </xdr:blipFill>
      <xdr:spPr>
        <a:xfrm>
          <a:off x="8578440" y="28504440"/>
          <a:ext cx="9171000" cy="5328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85320</xdr:colOff>
      <xdr:row>163</xdr:row>
      <xdr:rowOff>16560</xdr:rowOff>
    </xdr:from>
    <xdr:to>
      <xdr:col>14</xdr:col>
      <xdr:colOff>31680</xdr:colOff>
      <xdr:row>170</xdr:row>
      <xdr:rowOff>78840</xdr:rowOff>
    </xdr:to>
    <xdr:pic>
      <xdr:nvPicPr>
        <xdr:cNvPr id="21" name="Image 6" descr=""/>
        <xdr:cNvPicPr/>
      </xdr:nvPicPr>
      <xdr:blipFill>
        <a:blip r:embed="rId9"/>
        <a:stretch/>
      </xdr:blipFill>
      <xdr:spPr>
        <a:xfrm>
          <a:off x="8802000" y="34597440"/>
          <a:ext cx="7248240" cy="15879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46080</xdr:colOff>
      <xdr:row>52</xdr:row>
      <xdr:rowOff>103680</xdr:rowOff>
    </xdr:from>
    <xdr:to>
      <xdr:col>6</xdr:col>
      <xdr:colOff>30960</xdr:colOff>
      <xdr:row>82</xdr:row>
      <xdr:rowOff>3960</xdr:rowOff>
    </xdr:to>
    <xdr:graphicFrame>
      <xdr:nvGraphicFramePr>
        <xdr:cNvPr id="22" name=""/>
        <xdr:cNvGraphicFramePr/>
      </xdr:nvGraphicFramePr>
      <xdr:xfrm>
        <a:off x="46080" y="10193040"/>
        <a:ext cx="7390080" cy="56152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200880</xdr:colOff>
      <xdr:row>52</xdr:row>
      <xdr:rowOff>104760</xdr:rowOff>
    </xdr:from>
    <xdr:to>
      <xdr:col>13</xdr:col>
      <xdr:colOff>754560</xdr:colOff>
      <xdr:row>81</xdr:row>
      <xdr:rowOff>189720</xdr:rowOff>
    </xdr:to>
    <xdr:graphicFrame>
      <xdr:nvGraphicFramePr>
        <xdr:cNvPr id="23" name=""/>
        <xdr:cNvGraphicFramePr/>
      </xdr:nvGraphicFramePr>
      <xdr:xfrm>
        <a:off x="7606080" y="10194120"/>
        <a:ext cx="5860080" cy="560952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613080</xdr:colOff>
      <xdr:row>37</xdr:row>
      <xdr:rowOff>149760</xdr:rowOff>
    </xdr:from>
    <xdr:to>
      <xdr:col>24</xdr:col>
      <xdr:colOff>594720</xdr:colOff>
      <xdr:row>48</xdr:row>
      <xdr:rowOff>186840</xdr:rowOff>
    </xdr:to>
    <xdr:pic>
      <xdr:nvPicPr>
        <xdr:cNvPr id="24" name="Image 3" descr=""/>
        <xdr:cNvPicPr/>
      </xdr:nvPicPr>
      <xdr:blipFill>
        <a:blip r:embed="rId3"/>
        <a:stretch/>
      </xdr:blipFill>
      <xdr:spPr>
        <a:xfrm>
          <a:off x="12511800" y="7381800"/>
          <a:ext cx="9735120" cy="2132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12</xdr:col>
      <xdr:colOff>157320</xdr:colOff>
      <xdr:row>0</xdr:row>
      <xdr:rowOff>168480</xdr:rowOff>
    </xdr:from>
    <xdr:to>
      <xdr:col>29</xdr:col>
      <xdr:colOff>34560</xdr:colOff>
      <xdr:row>36</xdr:row>
      <xdr:rowOff>64440</xdr:rowOff>
    </xdr:to>
    <xdr:pic>
      <xdr:nvPicPr>
        <xdr:cNvPr id="25" name="Image 1" descr=""/>
        <xdr:cNvPicPr/>
      </xdr:nvPicPr>
      <xdr:blipFill>
        <a:blip r:embed="rId4"/>
        <a:stretch/>
      </xdr:blipFill>
      <xdr:spPr>
        <a:xfrm>
          <a:off x="12056040" y="168480"/>
          <a:ext cx="13694760" cy="6937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8</xdr:col>
      <xdr:colOff>407880</xdr:colOff>
      <xdr:row>3</xdr:row>
      <xdr:rowOff>53280</xdr:rowOff>
    </xdr:from>
    <xdr:to>
      <xdr:col>22</xdr:col>
      <xdr:colOff>314280</xdr:colOff>
      <xdr:row>44</xdr:row>
      <xdr:rowOff>37080</xdr:rowOff>
    </xdr:to>
    <xdr:graphicFrame>
      <xdr:nvGraphicFramePr>
        <xdr:cNvPr id="26" name=""/>
        <xdr:cNvGraphicFramePr/>
      </xdr:nvGraphicFramePr>
      <xdr:xfrm>
        <a:off x="7764480" y="970920"/>
        <a:ext cx="11285640" cy="7794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374040</xdr:colOff>
      <xdr:row>68</xdr:row>
      <xdr:rowOff>186120</xdr:rowOff>
    </xdr:from>
    <xdr:to>
      <xdr:col>23</xdr:col>
      <xdr:colOff>805680</xdr:colOff>
      <xdr:row>111</xdr:row>
      <xdr:rowOff>48600</xdr:rowOff>
    </xdr:to>
    <xdr:graphicFrame>
      <xdr:nvGraphicFramePr>
        <xdr:cNvPr id="27" name=""/>
        <xdr:cNvGraphicFramePr/>
      </xdr:nvGraphicFramePr>
      <xdr:xfrm>
        <a:off x="7730640" y="13758480"/>
        <a:ext cx="12623400" cy="843948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icos-cp.eu/science-and-impact/global-carbon-budget/2020" TargetMode="External"/><Relationship Id="rId2" Type="http://schemas.openxmlformats.org/officeDocument/2006/relationships/hyperlink" Target="https://ourworldindata.org/grapher/annual-co2-emissions-per-country?time=1973..latest&amp;country=~OWID_WRL" TargetMode="External"/><Relationship Id="rId3" Type="http://schemas.openxmlformats.org/officeDocument/2006/relationships/hyperlink" Target="https://ourworldindata.org/co2-and-greenhouse-gas-emissions" TargetMode="External"/><Relationship Id="rId4" Type="http://schemas.openxmlformats.org/officeDocument/2006/relationships/hyperlink" Target="https://ourworldindata.org/co2-and-greenhouse-gas-emissions" TargetMode="External"/><Relationship Id="rId5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https://gml.noaa.gov/ccgg/trends/gl_gr.html" TargetMode="External"/><Relationship Id="rId2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https://www.icos-cp.eu/science-and-impact/global-carbon-budget/2020" TargetMode="External"/><Relationship Id="rId2" Type="http://schemas.openxmlformats.org/officeDocument/2006/relationships/hyperlink" Target="https://ourworldindata.org/grapher/annual-co2-emissions-per-country?time=1973..latest&amp;country=~OWID_WRL" TargetMode="External"/><Relationship Id="rId3" Type="http://schemas.openxmlformats.org/officeDocument/2006/relationships/hyperlink" Target="https://ourworldindata.org/co2-and-greenhouse-gas-emissions" TargetMode="External"/><Relationship Id="rId4" Type="http://schemas.openxmlformats.org/officeDocument/2006/relationships/hyperlink" Target="https://ourworldindata.org/co2-and-greenhouse-gas-emissions" TargetMode="External"/><Relationship Id="rId5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hyperlink" Target="https://gml.noaa.gov/ccgg/trends/gl_gr.html" TargetMode="External"/><Relationship Id="rId2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179"/>
  <sheetViews>
    <sheetView showFormulas="false" showGridLines="true" showRowColHeaders="true" showZeros="true" rightToLeft="false" tabSelected="false" showOutlineSymbols="true" defaultGridColor="true" view="normal" topLeftCell="E1" colorId="64" zoomScale="55" zoomScaleNormal="55" zoomScalePageLayoutView="100" workbookViewId="0">
      <selection pane="topLeft" activeCell="AC34" activeCellId="0" sqref="AC34"/>
    </sheetView>
  </sheetViews>
  <sheetFormatPr defaultColWidth="11.53515625" defaultRowHeight="15" zeroHeight="false" outlineLevelRow="0" outlineLevelCol="0"/>
  <cols>
    <col collapsed="false" customWidth="false" hidden="false" outlineLevel="0" max="2" min="1" style="1" width="11.53"/>
    <col collapsed="false" customWidth="true" hidden="false" outlineLevel="0" max="3" min="3" style="1" width="16.25"/>
    <col collapsed="false" customWidth="true" hidden="false" outlineLevel="0" max="4" min="4" style="1" width="15.35"/>
    <col collapsed="false" customWidth="true" hidden="false" outlineLevel="0" max="5" min="5" style="1" width="18.85"/>
    <col collapsed="false" customWidth="true" hidden="false" outlineLevel="0" max="6" min="6" style="1" width="15.2"/>
    <col collapsed="false" customWidth="true" hidden="false" outlineLevel="0" max="7" min="7" style="1" width="24.45"/>
    <col collapsed="false" customWidth="true" hidden="false" outlineLevel="0" max="8" min="8" style="1" width="6.34"/>
    <col collapsed="false" customWidth="true" hidden="false" outlineLevel="0" max="9" min="9" style="1" width="23.11"/>
    <col collapsed="false" customWidth="true" hidden="false" outlineLevel="0" max="10" min="10" style="1" width="16.25"/>
    <col collapsed="false" customWidth="true" hidden="false" outlineLevel="0" max="11" min="11" style="1" width="16.08"/>
    <col collapsed="false" customWidth="false" hidden="false" outlineLevel="0" max="14" min="12" style="1" width="11.53"/>
    <col collapsed="false" customWidth="true" hidden="false" outlineLevel="0" max="15" min="15" style="1" width="13.84"/>
    <col collapsed="false" customWidth="false" hidden="false" outlineLevel="0" max="16" min="16" style="1" width="11.53"/>
    <col collapsed="false" customWidth="true" hidden="false" outlineLevel="0" max="17" min="17" style="1" width="30.74"/>
    <col collapsed="false" customWidth="false" hidden="false" outlineLevel="0" max="16384" min="18" style="1" width="11.53"/>
  </cols>
  <sheetData>
    <row r="1" customFormat="false" ht="28.6" hidden="false" customHeight="true" outlineLevel="0" collapsed="false">
      <c r="C1" s="2" t="s">
        <v>0</v>
      </c>
      <c r="D1" s="2" t="s">
        <v>1</v>
      </c>
      <c r="E1" s="2" t="s">
        <v>2</v>
      </c>
      <c r="F1" s="3"/>
      <c r="G1" s="2" t="s">
        <v>2</v>
      </c>
      <c r="H1" s="4"/>
    </row>
    <row r="2" customFormat="false" ht="15" hidden="false" customHeight="false" outlineLevel="0" collapsed="false">
      <c r="C2" s="1" t="s">
        <v>3</v>
      </c>
      <c r="D2" s="1" t="s">
        <v>3</v>
      </c>
      <c r="H2" s="4"/>
    </row>
    <row r="3" customFormat="false" ht="28" hidden="false" customHeight="true" outlineLevel="0" collapsed="false"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4"/>
      <c r="I3" s="7" t="s">
        <v>10</v>
      </c>
      <c r="J3" s="7" t="s">
        <v>11</v>
      </c>
      <c r="K3" s="7" t="s">
        <v>12</v>
      </c>
    </row>
    <row r="4" customFormat="false" ht="14.9" hidden="false" customHeight="true" outlineLevel="0" collapsed="false">
      <c r="A4" s="1" t="n">
        <v>1</v>
      </c>
      <c r="B4" s="1" t="n">
        <v>1979</v>
      </c>
      <c r="C4" s="8"/>
      <c r="D4" s="8" t="n">
        <v>19.6</v>
      </c>
      <c r="E4" s="9" t="n">
        <v>23.83</v>
      </c>
      <c r="F4" s="8" t="n">
        <f aca="false">0.46867*B4-904.89731</f>
        <v>22.6006200000001</v>
      </c>
      <c r="G4" s="8" t="n">
        <f aca="false">E4-F4</f>
        <v>1.22937999999995</v>
      </c>
      <c r="H4" s="4"/>
      <c r="I4" s="10" t="n">
        <v>6.46201999999999</v>
      </c>
      <c r="J4" s="10" t="n">
        <v>0.0184900000000013</v>
      </c>
      <c r="K4" s="11" t="n">
        <v>-0.0174633333333311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customFormat="false" ht="15" hidden="false" customHeight="false" outlineLevel="0" collapsed="false">
      <c r="A5" s="1" t="n">
        <v>2</v>
      </c>
      <c r="B5" s="1" t="n">
        <v>1980</v>
      </c>
      <c r="C5" s="8" t="n">
        <v>19.34830342566</v>
      </c>
      <c r="D5" s="8" t="n">
        <v>19.48</v>
      </c>
      <c r="E5" s="9" t="n">
        <v>23.89</v>
      </c>
      <c r="F5" s="8" t="n">
        <f aca="false">0.46867*B5-904.89731</f>
        <v>23.06929</v>
      </c>
      <c r="G5" s="8" t="n">
        <f aca="false">E5-F5</f>
        <v>0.820709999999977</v>
      </c>
      <c r="H5" s="4"/>
      <c r="I5" s="10" t="n">
        <v>2.9014</v>
      </c>
      <c r="J5" s="10" t="n">
        <v>0.174140000000001</v>
      </c>
      <c r="K5" s="11" t="n">
        <v>0.106860000000001</v>
      </c>
    </row>
    <row r="6" customFormat="false" ht="15" hidden="false" customHeight="false" outlineLevel="0" collapsed="false">
      <c r="A6" s="1" t="n">
        <v>3</v>
      </c>
      <c r="B6" s="1" t="n">
        <v>1981</v>
      </c>
      <c r="C6" s="8" t="n">
        <v>18.82079455038</v>
      </c>
      <c r="D6" s="8" t="n">
        <v>19.02</v>
      </c>
      <c r="E6" s="9" t="n">
        <v>23.67</v>
      </c>
      <c r="F6" s="8" t="n">
        <f aca="false">0.46867*B6-904.89731</f>
        <v>23.53796</v>
      </c>
      <c r="G6" s="8" t="n">
        <f aca="false">E6-F6</f>
        <v>0.132040000000004</v>
      </c>
      <c r="H6" s="4"/>
      <c r="I6" s="10" t="n">
        <v>-1.67321999999999</v>
      </c>
      <c r="J6" s="10" t="n">
        <v>0.0897900000000007</v>
      </c>
      <c r="K6" s="11" t="n">
        <v>-0.0396499999999971</v>
      </c>
    </row>
    <row r="7" customFormat="false" ht="15" hidden="false" customHeight="false" outlineLevel="0" collapsed="false">
      <c r="A7" s="1" t="n">
        <v>4</v>
      </c>
      <c r="B7" s="1" t="n">
        <v>1982</v>
      </c>
      <c r="C7" s="8" t="n">
        <v>18.68054618322</v>
      </c>
      <c r="D7" s="8" t="n">
        <v>18.87</v>
      </c>
      <c r="E7" s="9" t="n">
        <v>23.54</v>
      </c>
      <c r="F7" s="8" t="n">
        <f aca="false">0.46867*B7-904.89731</f>
        <v>24.00663</v>
      </c>
      <c r="G7" s="8" t="n">
        <f aca="false">E7-F7</f>
        <v>-0.466629999999974</v>
      </c>
      <c r="H7" s="4"/>
      <c r="I7" s="10" t="n">
        <v>-3.04984000000003</v>
      </c>
      <c r="J7" s="10" t="n">
        <v>-0.10956</v>
      </c>
      <c r="K7" s="11" t="n">
        <v>-0.0469933333333313</v>
      </c>
    </row>
    <row r="8" customFormat="false" ht="15" hidden="false" customHeight="false" outlineLevel="0" collapsed="false">
      <c r="A8" s="1" t="n">
        <v>5</v>
      </c>
      <c r="B8" s="1" t="n">
        <v>1983</v>
      </c>
      <c r="C8" s="8" t="n">
        <v>18.85566412434</v>
      </c>
      <c r="D8" s="8" t="n">
        <v>18.99</v>
      </c>
      <c r="E8" s="9" t="n">
        <v>24.15</v>
      </c>
      <c r="F8" s="8" t="n">
        <f aca="false">0.46867*B8-904.89731</f>
        <v>24.4752999999999</v>
      </c>
      <c r="G8" s="8" t="n">
        <f aca="false">E8-F8</f>
        <v>-0.325299999999949</v>
      </c>
      <c r="H8" s="4"/>
      <c r="I8" s="10" t="n">
        <v>3.21753999999999</v>
      </c>
      <c r="J8" s="10" t="n">
        <v>0.13109</v>
      </c>
      <c r="K8" s="11" t="n">
        <v>0.330663333333334</v>
      </c>
    </row>
    <row r="9" customFormat="false" ht="15" hidden="false" customHeight="false" outlineLevel="0" collapsed="false">
      <c r="A9" s="1" t="n">
        <v>6</v>
      </c>
      <c r="B9" s="1" t="n">
        <v>1984</v>
      </c>
      <c r="C9" s="8" t="n">
        <v>19.40502323622</v>
      </c>
      <c r="D9" s="8" t="n">
        <v>19.64</v>
      </c>
      <c r="E9" s="9" t="n">
        <v>25.61</v>
      </c>
      <c r="F9" s="8" t="n">
        <f aca="false">0.46867*B9-904.89731</f>
        <v>24.94397</v>
      </c>
      <c r="G9" s="8" t="n">
        <f aca="false">E9-F9</f>
        <v>0.666029999999964</v>
      </c>
      <c r="H9" s="4"/>
      <c r="I9" s="10" t="n">
        <v>-1.66908</v>
      </c>
      <c r="J9" s="10" t="n">
        <v>-0.0799266666666672</v>
      </c>
      <c r="K9" s="11" t="n">
        <v>-0.16751333333333</v>
      </c>
    </row>
    <row r="10" customFormat="false" ht="15" hidden="false" customHeight="false" outlineLevel="0" collapsed="false">
      <c r="A10" s="1" t="n">
        <v>7</v>
      </c>
      <c r="B10" s="1" t="n">
        <v>1985</v>
      </c>
      <c r="C10" s="8" t="n">
        <v>20.09485919442</v>
      </c>
      <c r="D10" s="8" t="n">
        <v>20.31</v>
      </c>
      <c r="E10" s="9" t="n">
        <v>25.81</v>
      </c>
      <c r="F10" s="8" t="n">
        <f aca="false">0.46867*B10-904.89731</f>
        <v>25.41264</v>
      </c>
      <c r="G10" s="8" t="n">
        <f aca="false">E10-F10</f>
        <v>0.397359999999988</v>
      </c>
      <c r="H10" s="4"/>
      <c r="I10" s="10" t="n">
        <v>1.40030000000001</v>
      </c>
      <c r="J10" s="10" t="n">
        <v>-0.217609999999997</v>
      </c>
      <c r="K10" s="11" t="n">
        <v>-0.324856666666665</v>
      </c>
      <c r="T10" s="1" t="n">
        <v>87</v>
      </c>
    </row>
    <row r="11" customFormat="false" ht="15" hidden="false" customHeight="false" outlineLevel="0" collapsed="false">
      <c r="A11" s="1" t="n">
        <v>8</v>
      </c>
      <c r="B11" s="1" t="n">
        <v>1986</v>
      </c>
      <c r="C11" s="8" t="n">
        <v>20.37941840796</v>
      </c>
      <c r="D11" s="8" t="n">
        <v>20.61</v>
      </c>
      <c r="E11" s="9" t="n">
        <v>26.3</v>
      </c>
      <c r="F11" s="8" t="n">
        <f aca="false">0.46867*B11-904.89731</f>
        <v>25.88131</v>
      </c>
      <c r="G11" s="8" t="n">
        <f aca="false">E11-F11</f>
        <v>0.418690000000016</v>
      </c>
      <c r="H11" s="4"/>
      <c r="I11" s="10" t="n">
        <v>-3.72031999999998</v>
      </c>
      <c r="J11" s="10" t="n">
        <v>-0.0919599999999973</v>
      </c>
      <c r="K11" s="11" t="n">
        <v>-0.0630333333333327</v>
      </c>
    </row>
    <row r="12" customFormat="false" ht="15" hidden="false" customHeight="false" outlineLevel="0" collapsed="false">
      <c r="A12" s="1" t="n">
        <v>9</v>
      </c>
      <c r="B12" s="1" t="n">
        <v>1987</v>
      </c>
      <c r="C12" s="8" t="n">
        <v>21.0397057917</v>
      </c>
      <c r="D12" s="8" t="n">
        <v>21.25</v>
      </c>
      <c r="E12" s="9" t="n">
        <v>26.76</v>
      </c>
      <c r="F12" s="8" t="n">
        <f aca="false">0.46867*B12-904.89731</f>
        <v>26.34998</v>
      </c>
      <c r="G12" s="8" t="n">
        <f aca="false">E12-F12</f>
        <v>0.410020000000042</v>
      </c>
      <c r="H12" s="4"/>
      <c r="I12" s="10" t="n">
        <v>8.78705999999998</v>
      </c>
      <c r="J12" s="10" t="n">
        <v>0.162856666666669</v>
      </c>
      <c r="K12" s="11" t="n">
        <v>0.42545666666667</v>
      </c>
    </row>
    <row r="13" customFormat="false" ht="15" hidden="false" customHeight="false" outlineLevel="0" collapsed="false">
      <c r="A13" s="1" t="n">
        <v>10</v>
      </c>
      <c r="B13" s="1" t="n">
        <v>1988</v>
      </c>
      <c r="C13" s="8" t="n">
        <v>21.84209530698</v>
      </c>
      <c r="D13" s="8" t="n">
        <v>22.08</v>
      </c>
      <c r="E13" s="9" t="n">
        <v>27.38</v>
      </c>
      <c r="F13" s="8" t="n">
        <f aca="false">0.46867*B13-904.89731</f>
        <v>26.81865</v>
      </c>
      <c r="G13" s="8" t="n">
        <f aca="false">E13-F13</f>
        <v>0.561349999999951</v>
      </c>
      <c r="H13" s="4"/>
      <c r="I13" s="10" t="n">
        <v>4.75843999999999</v>
      </c>
      <c r="J13" s="10" t="n">
        <v>0.138506666666669</v>
      </c>
      <c r="K13" s="11" t="n">
        <v>0.0681133333333344</v>
      </c>
    </row>
    <row r="14" customFormat="false" ht="15" hidden="false" customHeight="false" outlineLevel="0" collapsed="false">
      <c r="A14" s="1" t="n">
        <v>11</v>
      </c>
      <c r="B14" s="1" t="n">
        <v>1989</v>
      </c>
      <c r="C14" s="8" t="n">
        <v>22.16912861922</v>
      </c>
      <c r="D14" s="8" t="n">
        <v>22.38</v>
      </c>
      <c r="E14" s="9" t="n">
        <v>27.62</v>
      </c>
      <c r="F14" s="8" t="n">
        <f aca="false">0.46867*B14-904.89731</f>
        <v>27.28732</v>
      </c>
      <c r="G14" s="8" t="n">
        <f aca="false">E14-F14</f>
        <v>0.332679999999979</v>
      </c>
      <c r="H14" s="4"/>
      <c r="I14" s="10" t="n">
        <v>-0.908179999999993</v>
      </c>
      <c r="J14" s="10" t="n">
        <v>-0.122509999999998</v>
      </c>
      <c r="K14" s="11" t="n">
        <v>-0.34673</v>
      </c>
    </row>
    <row r="15" customFormat="false" ht="15" hidden="false" customHeight="false" outlineLevel="0" collapsed="false">
      <c r="A15" s="1" t="n">
        <v>12</v>
      </c>
      <c r="B15" s="1" t="n">
        <v>1990</v>
      </c>
      <c r="C15" s="8" t="n">
        <v>22.67282790252</v>
      </c>
      <c r="D15" s="8" t="n">
        <v>22.75</v>
      </c>
      <c r="E15" s="9" t="n">
        <v>27.92</v>
      </c>
      <c r="F15" s="8" t="n">
        <f aca="false">0.46867*B15-904.89731</f>
        <v>27.75599</v>
      </c>
      <c r="G15" s="8" t="n">
        <f aca="false">E15-F15</f>
        <v>0.164010000000005</v>
      </c>
      <c r="H15" s="4"/>
      <c r="I15" s="10" t="n">
        <v>-2.98679999999998</v>
      </c>
      <c r="J15" s="10" t="n">
        <v>0.0848066666666685</v>
      </c>
      <c r="K15" s="11" t="n">
        <v>0.0209266666666694</v>
      </c>
    </row>
    <row r="16" customFormat="false" ht="15" hidden="false" customHeight="false" outlineLevel="0" collapsed="false">
      <c r="A16" s="1" t="n">
        <v>13</v>
      </c>
      <c r="B16" s="1" t="n">
        <v>1991</v>
      </c>
      <c r="C16" s="8" t="n">
        <v>23.14422976104</v>
      </c>
      <c r="D16" s="8" t="n">
        <v>23.23</v>
      </c>
      <c r="E16" s="12" t="n">
        <v>28.18</v>
      </c>
      <c r="F16" s="8" t="n">
        <f aca="false">0.46867*B16-904.89731</f>
        <v>28.22466</v>
      </c>
      <c r="G16" s="8" t="n">
        <f aca="false">E16-F16</f>
        <v>-0.0446599999999719</v>
      </c>
      <c r="H16" s="4"/>
      <c r="I16" s="10" t="n">
        <v>-6.85942000000002</v>
      </c>
      <c r="J16" s="10" t="n">
        <v>0.0779566666666682</v>
      </c>
      <c r="K16" s="11" t="n">
        <v>0.0902500000000012</v>
      </c>
    </row>
    <row r="17" customFormat="false" ht="15" hidden="false" customHeight="false" outlineLevel="0" collapsed="false">
      <c r="A17" s="13" t="n">
        <v>14</v>
      </c>
      <c r="B17" s="13" t="n">
        <v>1992</v>
      </c>
      <c r="C17" s="14" t="n">
        <v>22.42044253386</v>
      </c>
      <c r="D17" s="14" t="n">
        <v>22.57</v>
      </c>
      <c r="E17" s="15" t="n">
        <v>27.79</v>
      </c>
      <c r="F17" s="14" t="n">
        <f aca="false">0.46867*B17-904.89731</f>
        <v>28.6933300000001</v>
      </c>
      <c r="G17" s="14" t="n">
        <f aca="false">E17-F17</f>
        <v>-0.903330000000061</v>
      </c>
      <c r="H17" s="4"/>
      <c r="I17" s="10" t="n">
        <v>-7.30004000000001</v>
      </c>
      <c r="J17" s="15" t="n">
        <v>-0.237226666666666</v>
      </c>
      <c r="K17" s="16" t="n">
        <v>-0.107093333333333</v>
      </c>
    </row>
    <row r="18" customFormat="false" ht="15" hidden="false" customHeight="false" outlineLevel="0" collapsed="false">
      <c r="A18" s="1" t="n">
        <v>15</v>
      </c>
      <c r="B18" s="1" t="n">
        <v>1993</v>
      </c>
      <c r="C18" s="8" t="n">
        <v>22.65783467958</v>
      </c>
      <c r="D18" s="8" t="n">
        <v>22.8</v>
      </c>
      <c r="E18" s="9" t="n">
        <v>27.93</v>
      </c>
      <c r="F18" s="8" t="n">
        <f aca="false">0.46867*B18-904.89731</f>
        <v>29.162</v>
      </c>
      <c r="G18" s="8" t="n">
        <f aca="false">E18-F18</f>
        <v>-1.23200000000003</v>
      </c>
      <c r="H18" s="4"/>
      <c r="I18" s="10" t="n">
        <v>-3.52866</v>
      </c>
      <c r="J18" s="10" t="n">
        <v>-0.174076666666666</v>
      </c>
      <c r="K18" s="11" t="n">
        <v>-0.0486033333333307</v>
      </c>
    </row>
    <row r="19" customFormat="false" ht="15" hidden="false" customHeight="false" outlineLevel="0" collapsed="false">
      <c r="A19" s="1" t="n">
        <v>16</v>
      </c>
      <c r="B19" s="1" t="n">
        <v>1994</v>
      </c>
      <c r="C19" s="8" t="n">
        <v>22.8188429181</v>
      </c>
      <c r="D19" s="8" t="n">
        <v>23.03</v>
      </c>
      <c r="E19" s="9" t="n">
        <v>28.81</v>
      </c>
      <c r="F19" s="8" t="n">
        <f aca="false">0.46867*B19-904.89731</f>
        <v>29.63067</v>
      </c>
      <c r="G19" s="8" t="n">
        <f aca="false">E19-F19</f>
        <v>-0.82067000000001</v>
      </c>
      <c r="H19" s="4"/>
      <c r="I19" s="10" t="n">
        <v>-0.381279999999984</v>
      </c>
      <c r="J19" s="10" t="n">
        <v>-0.0509266666666667</v>
      </c>
      <c r="K19" s="11" t="n">
        <v>0.016553333333334</v>
      </c>
      <c r="T19" s="17"/>
      <c r="U19" s="17"/>
    </row>
    <row r="20" customFormat="false" ht="15" hidden="false" customHeight="false" outlineLevel="0" collapsed="false">
      <c r="A20" s="1" t="n">
        <v>17</v>
      </c>
      <c r="B20" s="1" t="n">
        <v>1995</v>
      </c>
      <c r="C20" s="8" t="n">
        <v>23.306680896</v>
      </c>
      <c r="D20" s="8" t="n">
        <v>23.52</v>
      </c>
      <c r="E20" s="9" t="n">
        <v>29.16</v>
      </c>
      <c r="F20" s="8" t="n">
        <f aca="false">0.46867*B20-904.89731</f>
        <v>30.09934</v>
      </c>
      <c r="G20" s="8" t="n">
        <f aca="false">E20-F20</f>
        <v>-0.939339999999984</v>
      </c>
      <c r="H20" s="4"/>
      <c r="I20" s="10" t="n">
        <v>2.06409999999997</v>
      </c>
      <c r="J20" s="10" t="n">
        <v>0.06889</v>
      </c>
      <c r="K20" s="11" t="n">
        <v>0.147543333333333</v>
      </c>
      <c r="T20" s="17"/>
      <c r="U20" s="17"/>
    </row>
    <row r="21" customFormat="false" ht="15" hidden="false" customHeight="false" outlineLevel="0" collapsed="false">
      <c r="A21" s="1" t="n">
        <v>18</v>
      </c>
      <c r="B21" s="1" t="n">
        <v>1996</v>
      </c>
      <c r="C21" s="8" t="n">
        <v>24.02458043124</v>
      </c>
      <c r="D21" s="8" t="n">
        <v>24.25</v>
      </c>
      <c r="E21" s="9" t="n">
        <v>30.25</v>
      </c>
      <c r="F21" s="8" t="n">
        <f aca="false">0.46867*B21-904.89731</f>
        <v>30.56801</v>
      </c>
      <c r="G21" s="8" t="n">
        <f aca="false">E21-F21</f>
        <v>-0.318009999999958</v>
      </c>
      <c r="H21" s="4"/>
      <c r="I21" s="10" t="n">
        <v>-5.55252000000001</v>
      </c>
      <c r="J21" s="10" t="n">
        <v>-0.0237933333333298</v>
      </c>
      <c r="K21" s="11" t="n">
        <v>-0.0289666666666649</v>
      </c>
      <c r="T21" s="17"/>
      <c r="U21" s="17"/>
    </row>
    <row r="22" customFormat="false" ht="15" hidden="false" customHeight="false" outlineLevel="0" collapsed="false">
      <c r="A22" s="1" t="n">
        <v>19</v>
      </c>
      <c r="B22" s="1" t="n">
        <v>1997</v>
      </c>
      <c r="C22" s="8" t="n">
        <v>24.16473145338</v>
      </c>
      <c r="D22" s="8" t="n">
        <v>24.4</v>
      </c>
      <c r="E22" s="9" t="n">
        <v>31.88</v>
      </c>
      <c r="F22" s="8" t="n">
        <f aca="false">0.46867*B22-904.89731</f>
        <v>31.03668</v>
      </c>
      <c r="G22" s="8" t="n">
        <f aca="false">E22-F22</f>
        <v>0.843319999999952</v>
      </c>
      <c r="H22" s="4"/>
      <c r="I22" s="10" t="n">
        <v>1.41686</v>
      </c>
      <c r="J22" s="10" t="n">
        <v>-0.0348099999999971</v>
      </c>
      <c r="K22" s="11" t="n">
        <v>0.115356666666668</v>
      </c>
      <c r="T22" s="17"/>
      <c r="U22" s="17"/>
    </row>
    <row r="23" customFormat="false" ht="15" hidden="false" customHeight="false" outlineLevel="0" collapsed="false">
      <c r="A23" s="1" t="n">
        <v>20</v>
      </c>
      <c r="B23" s="18" t="n">
        <v>1998</v>
      </c>
      <c r="C23" s="8" t="n">
        <v>24.08578843758</v>
      </c>
      <c r="D23" s="8" t="n">
        <v>24.33</v>
      </c>
      <c r="E23" s="19" t="n">
        <v>30.5</v>
      </c>
      <c r="F23" s="8" t="n">
        <f aca="false">0.46867*B23-904.89731</f>
        <v>31.50535</v>
      </c>
      <c r="G23" s="20" t="n">
        <f aca="false">E23-F23</f>
        <v>-1.00535000000002</v>
      </c>
      <c r="H23" s="4"/>
      <c r="I23" s="10" t="n">
        <v>7.99624000000001</v>
      </c>
      <c r="J23" s="21" t="n">
        <v>0.44000666666667</v>
      </c>
      <c r="K23" s="22" t="n">
        <v>0.645513333333336</v>
      </c>
      <c r="T23" s="17"/>
      <c r="U23" s="17"/>
    </row>
    <row r="24" customFormat="false" ht="15" hidden="false" customHeight="false" outlineLevel="0" collapsed="false">
      <c r="A24" s="1" t="n">
        <v>21</v>
      </c>
      <c r="B24" s="23" t="n">
        <v>1999</v>
      </c>
      <c r="C24" s="8" t="n">
        <v>24.40437171018</v>
      </c>
      <c r="D24" s="8" t="n">
        <v>24.83</v>
      </c>
      <c r="E24" s="24" t="n">
        <v>30.84</v>
      </c>
      <c r="F24" s="8" t="n">
        <f aca="false">0.46867*B24-904.89731</f>
        <v>31.97402</v>
      </c>
      <c r="G24" s="25" t="n">
        <f aca="false">E24-F24</f>
        <v>-1.13402</v>
      </c>
      <c r="H24" s="4"/>
      <c r="I24" s="10" t="n">
        <v>-3.98838000000003</v>
      </c>
      <c r="J24" s="26" t="n">
        <v>-0.0743433333333307</v>
      </c>
      <c r="K24" s="27" t="n">
        <v>-0.320996666666665</v>
      </c>
      <c r="T24" s="17"/>
      <c r="U24" s="17"/>
    </row>
    <row r="25" customFormat="false" ht="15" hidden="false" customHeight="false" outlineLevel="0" collapsed="false">
      <c r="A25" s="1" t="n">
        <v>22</v>
      </c>
      <c r="B25" s="1" t="n">
        <v>2000</v>
      </c>
      <c r="C25" s="8" t="n">
        <v>25.09161201468</v>
      </c>
      <c r="D25" s="8" t="n">
        <v>25.5</v>
      </c>
      <c r="E25" s="9" t="n">
        <v>30.88</v>
      </c>
      <c r="F25" s="8" t="n">
        <f aca="false">0.46867*B25-904.89731</f>
        <v>32.44269</v>
      </c>
      <c r="G25" s="8" t="n">
        <f aca="false">E25-F25</f>
        <v>-1.56268999999997</v>
      </c>
      <c r="H25" s="4"/>
      <c r="I25" s="10" t="n">
        <v>-4.81900000000002</v>
      </c>
      <c r="J25" s="10" t="n">
        <v>-0.092859999999998</v>
      </c>
      <c r="K25" s="11" t="n">
        <v>-0.207506666666666</v>
      </c>
      <c r="T25" s="17"/>
      <c r="U25" s="17"/>
    </row>
    <row r="26" customFormat="false" ht="15" hidden="false" customHeight="false" outlineLevel="0" collapsed="false">
      <c r="A26" s="1" t="n">
        <v>23</v>
      </c>
      <c r="B26" s="1" t="n">
        <v>2001</v>
      </c>
      <c r="C26" s="8" t="n">
        <v>25.30453939548</v>
      </c>
      <c r="D26" s="8" t="n">
        <v>25.67</v>
      </c>
      <c r="E26" s="9" t="n">
        <v>30.71</v>
      </c>
      <c r="F26" s="8" t="n">
        <f aca="false">0.46867*B26-904.89731</f>
        <v>32.9113600000001</v>
      </c>
      <c r="G26" s="8" t="n">
        <f aca="false">E26-F26</f>
        <v>-2.20136000000006</v>
      </c>
      <c r="H26" s="4"/>
      <c r="I26" s="10" t="n">
        <v>-0.423620000000003</v>
      </c>
      <c r="J26" s="10" t="n">
        <v>0.0269566666666684</v>
      </c>
      <c r="K26" s="11" t="n">
        <v>-0.0190166666666637</v>
      </c>
      <c r="T26" s="17"/>
      <c r="U26" s="17"/>
    </row>
    <row r="27" customFormat="false" ht="15" hidden="false" customHeight="false" outlineLevel="0" collapsed="false">
      <c r="A27" s="1" t="n">
        <v>24</v>
      </c>
      <c r="B27" s="1" t="n">
        <v>2002</v>
      </c>
      <c r="C27" s="8" t="n">
        <v>25.88289085332</v>
      </c>
      <c r="D27" s="8" t="n">
        <v>26.25</v>
      </c>
      <c r="E27" s="9" t="n">
        <v>31.63</v>
      </c>
      <c r="F27" s="8" t="n">
        <f aca="false">0.46867*B27-904.89731</f>
        <v>33.38003</v>
      </c>
      <c r="G27" s="8" t="n">
        <f aca="false">E27-F27</f>
        <v>-1.75003000000003</v>
      </c>
      <c r="H27" s="4"/>
      <c r="I27" s="10" t="n">
        <v>3.58176000000001</v>
      </c>
      <c r="J27" s="10" t="n">
        <v>0.115940000000001</v>
      </c>
      <c r="K27" s="11" t="n">
        <v>0.150306666666668</v>
      </c>
      <c r="T27" s="17"/>
      <c r="U27" s="17"/>
    </row>
    <row r="28" customFormat="false" ht="15" hidden="false" customHeight="false" outlineLevel="0" collapsed="false">
      <c r="A28" s="1" t="n">
        <v>25</v>
      </c>
      <c r="B28" s="1" t="n">
        <v>2003</v>
      </c>
      <c r="C28" s="8" t="n">
        <v>27.1465071819</v>
      </c>
      <c r="D28" s="8" t="n">
        <v>27.65</v>
      </c>
      <c r="E28" s="9" t="n">
        <v>33.48</v>
      </c>
      <c r="F28" s="8" t="n">
        <f aca="false">0.46867*B28-904.89731</f>
        <v>33.8487</v>
      </c>
      <c r="G28" s="8" t="n">
        <f aca="false">E28-F28</f>
        <v>-0.368700000000011</v>
      </c>
      <c r="H28" s="4"/>
      <c r="I28" s="10" t="n">
        <v>2.59514000000002</v>
      </c>
      <c r="J28" s="10" t="n">
        <v>0.0707566666666677</v>
      </c>
      <c r="K28" s="11" t="n">
        <v>0.170463333333334</v>
      </c>
      <c r="T28" s="17"/>
      <c r="U28" s="17"/>
    </row>
    <row r="29" customFormat="false" ht="15" hidden="false" customHeight="false" outlineLevel="0" collapsed="false">
      <c r="A29" s="1" t="n">
        <v>26</v>
      </c>
      <c r="B29" s="1" t="n">
        <v>2004</v>
      </c>
      <c r="C29" s="8" t="n">
        <v>28.43936090076</v>
      </c>
      <c r="D29" s="8" t="n">
        <v>28.62</v>
      </c>
      <c r="E29" s="9" t="n">
        <v>34.01</v>
      </c>
      <c r="F29" s="8" t="n">
        <f aca="false">0.46867*B29-904.89731</f>
        <v>34.31737</v>
      </c>
      <c r="G29" s="8" t="n">
        <f aca="false">E29-F29</f>
        <v>-0.307369999999985</v>
      </c>
      <c r="H29" s="4"/>
      <c r="I29" s="10" t="n">
        <v>-3.22748000000002</v>
      </c>
      <c r="J29" s="10" t="n">
        <v>-0.0510933333333326</v>
      </c>
      <c r="K29" s="11" t="n">
        <v>0.0189533333333361</v>
      </c>
      <c r="T29" s="17"/>
      <c r="U29" s="17"/>
    </row>
    <row r="30" customFormat="false" ht="15" hidden="false" customHeight="false" outlineLevel="0" collapsed="false">
      <c r="A30" s="1" t="n">
        <v>27</v>
      </c>
      <c r="B30" s="1" t="n">
        <v>2005</v>
      </c>
      <c r="C30" s="8" t="n">
        <v>29.37877160748</v>
      </c>
      <c r="D30" s="8" t="n">
        <v>29.59</v>
      </c>
      <c r="E30" s="9" t="n">
        <v>34.48</v>
      </c>
      <c r="F30" s="8" t="n">
        <f aca="false">0.46867*B30-904.89731</f>
        <v>34.78604</v>
      </c>
      <c r="G30" s="8" t="n">
        <f aca="false">E30-F30</f>
        <v>-0.30603999999996</v>
      </c>
      <c r="H30" s="4"/>
      <c r="I30" s="10" t="n">
        <v>3.58589999999999</v>
      </c>
      <c r="J30" s="10" t="n">
        <v>0.0553900000000004</v>
      </c>
      <c r="K30" s="11" t="n">
        <v>0.174110000000002</v>
      </c>
      <c r="T30" s="17"/>
      <c r="U30" s="17"/>
    </row>
    <row r="31" customFormat="false" ht="15" hidden="false" customHeight="false" outlineLevel="0" collapsed="false">
      <c r="A31" s="1" t="n">
        <v>28</v>
      </c>
      <c r="B31" s="1" t="n">
        <v>2006</v>
      </c>
      <c r="C31" s="8" t="n">
        <v>30.34138351902</v>
      </c>
      <c r="D31" s="8" t="n">
        <v>30.61</v>
      </c>
      <c r="E31" s="9" t="n">
        <v>35.84</v>
      </c>
      <c r="F31" s="8" t="n">
        <f aca="false">0.46867*B31-904.89731</f>
        <v>35.25471</v>
      </c>
      <c r="G31" s="8" t="n">
        <f aca="false">E31-F31</f>
        <v>0.585289999999958</v>
      </c>
      <c r="H31" s="4"/>
      <c r="I31" s="10" t="n">
        <v>-2.00271999999999</v>
      </c>
      <c r="J31" s="10" t="n">
        <v>-0.0447933333333332</v>
      </c>
      <c r="K31" s="11" t="n">
        <v>-0.0223999999999997</v>
      </c>
      <c r="T31" s="17"/>
      <c r="U31" s="17"/>
    </row>
    <row r="32" customFormat="false" ht="15" hidden="false" customHeight="false" outlineLevel="0" collapsed="false">
      <c r="A32" s="1" t="n">
        <v>29</v>
      </c>
      <c r="B32" s="1" t="n">
        <v>2007</v>
      </c>
      <c r="C32" s="8" t="n">
        <v>31.25968728756</v>
      </c>
      <c r="D32" s="8" t="n">
        <v>31.5</v>
      </c>
      <c r="E32" s="9" t="n">
        <v>36.06</v>
      </c>
      <c r="F32" s="8" t="n">
        <f aca="false">0.46867*B32-904.89731</f>
        <v>35.72338</v>
      </c>
      <c r="G32" s="8" t="n">
        <f aca="false">E32-F32</f>
        <v>0.336619999999982</v>
      </c>
      <c r="H32" s="4"/>
      <c r="I32" s="10" t="n">
        <v>0.520660000000021</v>
      </c>
      <c r="J32" s="10" t="n">
        <v>-0.0124766666666669</v>
      </c>
      <c r="K32" s="11" t="n">
        <v>-0.0330766666666641</v>
      </c>
      <c r="T32" s="17"/>
      <c r="U32" s="17"/>
    </row>
    <row r="33" customFormat="false" ht="15" hidden="false" customHeight="false" outlineLevel="0" collapsed="false">
      <c r="A33" s="1" t="n">
        <v>30</v>
      </c>
      <c r="B33" s="1" t="n">
        <v>2008</v>
      </c>
      <c r="C33" s="8" t="n">
        <v>31.91114597904</v>
      </c>
      <c r="D33" s="8" t="n">
        <v>32.04</v>
      </c>
      <c r="E33" s="9" t="n">
        <v>36.78</v>
      </c>
      <c r="F33" s="8" t="n">
        <f aca="false">0.46867*B33-904.89731</f>
        <v>36.19205</v>
      </c>
      <c r="G33" s="8" t="n">
        <f aca="false">E33-F33</f>
        <v>0.587950000000006</v>
      </c>
      <c r="H33" s="4"/>
      <c r="I33" s="10" t="n">
        <v>-2.33796000000002</v>
      </c>
      <c r="J33" s="10" t="n">
        <v>-0.287659999999997</v>
      </c>
      <c r="K33" s="11" t="n">
        <v>-0.441253333333332</v>
      </c>
      <c r="T33" s="17"/>
      <c r="U33" s="17"/>
    </row>
    <row r="34" customFormat="false" ht="15" hidden="false" customHeight="false" outlineLevel="0" collapsed="false">
      <c r="A34" s="1" t="n">
        <v>31</v>
      </c>
      <c r="B34" s="1" t="n">
        <v>2009</v>
      </c>
      <c r="C34" s="8" t="n">
        <v>31.4298375363</v>
      </c>
      <c r="D34" s="8" t="n">
        <v>31.49</v>
      </c>
      <c r="E34" s="9" t="n">
        <v>36.73</v>
      </c>
      <c r="F34" s="8" t="n">
        <f aca="false">0.46867*B34-904.89731</f>
        <v>36.66072</v>
      </c>
      <c r="G34" s="8" t="n">
        <f aca="false">E34-F34</f>
        <v>0.0692800000000275</v>
      </c>
      <c r="H34" s="4"/>
      <c r="I34" s="10" t="n">
        <v>-4.10458000000001</v>
      </c>
      <c r="J34" s="10" t="n">
        <v>-0.109509999999997</v>
      </c>
      <c r="K34" s="11" t="n">
        <v>0.00140333333333346</v>
      </c>
      <c r="T34" s="17"/>
      <c r="U34" s="17"/>
    </row>
    <row r="35" customFormat="false" ht="15" hidden="false" customHeight="false" outlineLevel="0" collapsed="false">
      <c r="A35" s="1" t="n">
        <v>32</v>
      </c>
      <c r="B35" s="1" t="n">
        <v>2010</v>
      </c>
      <c r="C35" s="8" t="n">
        <v>33.09573715044</v>
      </c>
      <c r="D35" s="8" t="n">
        <v>33.31</v>
      </c>
      <c r="E35" s="9" t="n">
        <v>38.48</v>
      </c>
      <c r="F35" s="8" t="n">
        <f aca="false">0.46867*B35-904.89731</f>
        <v>37.1293900000001</v>
      </c>
      <c r="G35" s="8" t="n">
        <f aca="false">E35-F35</f>
        <v>1.35060999999994</v>
      </c>
      <c r="H35" s="4"/>
      <c r="I35" s="10" t="n">
        <v>2.1628</v>
      </c>
      <c r="J35" s="10" t="n">
        <v>0.115306666666669</v>
      </c>
      <c r="K35" s="11" t="n">
        <v>0.167393333333335</v>
      </c>
      <c r="T35" s="17"/>
      <c r="U35" s="17"/>
    </row>
    <row r="36" customFormat="false" ht="15" hidden="false" customHeight="false" outlineLevel="0" collapsed="false">
      <c r="A36" s="1" t="n">
        <v>33</v>
      </c>
      <c r="B36" s="1" t="n">
        <v>2011</v>
      </c>
      <c r="C36" s="8" t="n">
        <v>34.17224765442</v>
      </c>
      <c r="D36" s="8" t="n">
        <v>34.44</v>
      </c>
      <c r="E36" s="9" t="n">
        <v>39.65</v>
      </c>
      <c r="F36" s="8" t="n">
        <f aca="false">0.46867*B36-904.89731</f>
        <v>37.59806</v>
      </c>
      <c r="G36" s="8" t="n">
        <f aca="false">E36-F36</f>
        <v>2.05193999999997</v>
      </c>
      <c r="H36" s="4"/>
      <c r="I36" s="10" t="n">
        <v>-3.73781999999999</v>
      </c>
      <c r="J36" s="10" t="n">
        <v>-0.214876666666665</v>
      </c>
      <c r="K36" s="11" t="n">
        <v>-0.350783333333332</v>
      </c>
      <c r="T36" s="17"/>
      <c r="U36" s="17"/>
    </row>
    <row r="37" customFormat="false" ht="15" hidden="false" customHeight="false" outlineLevel="0" collapsed="false">
      <c r="A37" s="1" t="n">
        <v>34</v>
      </c>
      <c r="B37" s="1" t="n">
        <v>2012</v>
      </c>
      <c r="C37" s="8" t="n">
        <v>34.72205325702</v>
      </c>
      <c r="D37" s="8" t="n">
        <v>34.94</v>
      </c>
      <c r="E37" s="9" t="n">
        <v>40.28</v>
      </c>
      <c r="F37" s="8" t="n">
        <f aca="false">0.46867*B37-904.89731</f>
        <v>38.06673</v>
      </c>
      <c r="G37" s="8" t="n">
        <f aca="false">E37-F37</f>
        <v>2.21326999999999</v>
      </c>
      <c r="H37" s="4"/>
      <c r="I37" s="10" t="n">
        <v>1.74955999999997</v>
      </c>
      <c r="J37" s="10" t="n">
        <v>-0.192559999999998</v>
      </c>
      <c r="K37" s="11" t="n">
        <v>-0.24896</v>
      </c>
      <c r="T37" s="17"/>
      <c r="U37" s="17"/>
    </row>
    <row r="38" customFormat="false" ht="15" hidden="false" customHeight="false" outlineLevel="0" collapsed="false">
      <c r="A38" s="1" t="n">
        <v>35</v>
      </c>
      <c r="B38" s="1" t="n">
        <v>2013</v>
      </c>
      <c r="C38" s="8" t="n">
        <v>34.9490529828</v>
      </c>
      <c r="D38" s="8" t="n">
        <v>35.23</v>
      </c>
      <c r="E38" s="9" t="n">
        <v>40.09</v>
      </c>
      <c r="F38" s="8" t="n">
        <f aca="false">0.46867*B38-904.89731</f>
        <v>38.5354</v>
      </c>
      <c r="G38" s="8" t="n">
        <f aca="false">E38-F38</f>
        <v>1.55460000000002</v>
      </c>
      <c r="H38" s="4"/>
      <c r="I38" s="10" t="n">
        <v>1.85493999999999</v>
      </c>
      <c r="J38" s="10" t="n">
        <v>-0.116076666666665</v>
      </c>
      <c r="K38" s="11" t="n">
        <v>-0.117136666666664</v>
      </c>
      <c r="T38" s="17"/>
      <c r="U38" s="17"/>
    </row>
    <row r="39" customFormat="false" ht="15" hidden="false" customHeight="false" outlineLevel="0" collapsed="false">
      <c r="A39" s="1" t="n">
        <v>36</v>
      </c>
      <c r="B39" s="1" t="n">
        <v>2014</v>
      </c>
      <c r="C39" s="8" t="n">
        <v>35.20639967544</v>
      </c>
      <c r="D39" s="8" t="n">
        <v>35.47</v>
      </c>
      <c r="E39" s="9" t="n">
        <v>40.68</v>
      </c>
      <c r="F39" s="8" t="n">
        <f aca="false">0.46867*B39-904.89731</f>
        <v>39.00407</v>
      </c>
      <c r="G39" s="8" t="n">
        <f aca="false">E39-F39</f>
        <v>1.67593000000004</v>
      </c>
      <c r="H39" s="4"/>
      <c r="I39" s="10" t="n">
        <v>-1.54968</v>
      </c>
      <c r="J39" s="10" t="n">
        <v>-0.0845933333333321</v>
      </c>
      <c r="K39" s="11" t="n">
        <v>-0.0594799999999989</v>
      </c>
      <c r="T39" s="17"/>
      <c r="U39" s="17"/>
    </row>
    <row r="40" customFormat="false" ht="15" hidden="false" customHeight="false" outlineLevel="0" collapsed="false">
      <c r="A40" s="1" t="n">
        <v>37</v>
      </c>
      <c r="B40" s="1" t="n">
        <v>2015</v>
      </c>
      <c r="C40" s="8" t="n">
        <v>35.1710083026</v>
      </c>
      <c r="D40" s="8" t="n">
        <v>35.46</v>
      </c>
      <c r="E40" s="9" t="n">
        <v>41.09</v>
      </c>
      <c r="F40" s="8" t="n">
        <f aca="false">0.46867*B40-904.89731</f>
        <v>39.47274</v>
      </c>
      <c r="G40" s="8" t="n">
        <f aca="false">E40-F40</f>
        <v>1.61725999999996</v>
      </c>
      <c r="H40" s="4"/>
      <c r="I40" s="10" t="n">
        <v>5.34170000000001</v>
      </c>
      <c r="J40" s="10" t="n">
        <v>-0.00644333333333208</v>
      </c>
      <c r="K40" s="11" t="n">
        <v>0.139843333333333</v>
      </c>
      <c r="T40" s="17"/>
      <c r="U40" s="17"/>
    </row>
    <row r="41" customFormat="false" ht="15" hidden="false" customHeight="false" outlineLevel="0" collapsed="false">
      <c r="A41" s="1" t="n">
        <v>38</v>
      </c>
      <c r="B41" s="1" t="n">
        <v>2016</v>
      </c>
      <c r="C41" s="8" t="n">
        <v>35.1819621885</v>
      </c>
      <c r="D41" s="8" t="n">
        <v>35.46</v>
      </c>
      <c r="E41" s="9" t="n">
        <v>40.06</v>
      </c>
      <c r="F41" s="8" t="n">
        <f aca="false">0.46867*B41-904.89731</f>
        <v>39.94141</v>
      </c>
      <c r="G41" s="8" t="n">
        <f aca="false">E41-F41</f>
        <v>0.118589999999983</v>
      </c>
      <c r="H41" s="4"/>
      <c r="I41" s="10" t="n">
        <v>4.19907999999997</v>
      </c>
      <c r="J41" s="10" t="n">
        <v>0.230040000000001</v>
      </c>
      <c r="K41" s="11" t="n">
        <v>0.416666666666669</v>
      </c>
      <c r="T41" s="17"/>
      <c r="U41" s="17"/>
    </row>
    <row r="42" customFormat="false" ht="15" hidden="false" customHeight="false" outlineLevel="0" collapsed="false">
      <c r="A42" s="1" t="n">
        <v>39</v>
      </c>
      <c r="B42" s="1" t="n">
        <v>2017</v>
      </c>
      <c r="C42" s="8" t="n">
        <v>35.657379078</v>
      </c>
      <c r="D42" s="8" t="n">
        <v>36.03</v>
      </c>
      <c r="E42" s="9" t="n">
        <v>40.59</v>
      </c>
      <c r="F42" s="8" t="n">
        <f aca="false">0.46867*B42-904.89731</f>
        <v>40.41008</v>
      </c>
      <c r="G42" s="8" t="n">
        <f aca="false">E42-F42</f>
        <v>0.17992000000001</v>
      </c>
      <c r="H42" s="4"/>
      <c r="I42" s="10" t="n">
        <v>-1.62354000000002</v>
      </c>
      <c r="J42" s="10" t="n">
        <v>0.0956900000000003</v>
      </c>
      <c r="K42" s="11" t="n">
        <v>0.0776566666666679</v>
      </c>
      <c r="T42" s="17"/>
      <c r="U42" s="17"/>
    </row>
    <row r="43" customFormat="false" ht="15" hidden="false" customHeight="false" outlineLevel="0" collapsed="false">
      <c r="A43" s="1" t="n">
        <v>40</v>
      </c>
      <c r="B43" s="1" t="n">
        <v>2018</v>
      </c>
      <c r="C43" s="8" t="n">
        <v>36.37995219534</v>
      </c>
      <c r="D43" s="8" t="n">
        <v>36.77</v>
      </c>
      <c r="E43" s="9" t="n">
        <v>41.05</v>
      </c>
      <c r="F43" s="8" t="n">
        <f aca="false">0.46867*B43-904.89731</f>
        <v>40.87875</v>
      </c>
      <c r="G43" s="8" t="n">
        <f aca="false">E43-F43</f>
        <v>0.171250000000029</v>
      </c>
      <c r="H43" s="4"/>
      <c r="I43" s="10" t="n">
        <v>0.587839999999993</v>
      </c>
      <c r="J43" s="10" t="n">
        <v>-0.0944933333333333</v>
      </c>
      <c r="K43" s="11" t="n">
        <v>-0.119686666666663</v>
      </c>
      <c r="T43" s="17"/>
      <c r="U43" s="17"/>
    </row>
    <row r="44" customFormat="false" ht="15" hidden="false" customHeight="false" outlineLevel="0" collapsed="false">
      <c r="A44" s="1" t="n">
        <v>41</v>
      </c>
      <c r="B44" s="1" t="n">
        <v>2019</v>
      </c>
      <c r="C44" s="8" t="n">
        <v>36.40097731056</v>
      </c>
      <c r="D44" s="8" t="n">
        <v>37.04</v>
      </c>
      <c r="E44" s="9" t="n">
        <v>41.64</v>
      </c>
      <c r="F44" s="8" t="n">
        <f aca="false">0.46867*B44-904.89731</f>
        <v>41.3474200000001</v>
      </c>
      <c r="G44" s="8" t="n">
        <f aca="false">E44-F44</f>
        <v>0.292579999999944</v>
      </c>
      <c r="H44" s="4"/>
      <c r="I44" s="10" t="n">
        <v>1.16122000000001</v>
      </c>
      <c r="J44" s="10" t="n">
        <v>0.106156666666667</v>
      </c>
      <c r="K44" s="11" t="n">
        <v>0.211303333333335</v>
      </c>
      <c r="T44" s="17"/>
      <c r="U44" s="17"/>
    </row>
    <row r="45" customFormat="false" ht="15" hidden="false" customHeight="false" outlineLevel="0" collapsed="false">
      <c r="A45" s="1" t="n">
        <v>42</v>
      </c>
      <c r="B45" s="28" t="n">
        <v>2020</v>
      </c>
      <c r="C45" s="8" t="s">
        <v>13</v>
      </c>
      <c r="D45" s="8" t="n">
        <v>35.01</v>
      </c>
      <c r="E45" s="29" t="n">
        <v>39.3</v>
      </c>
      <c r="F45" s="8" t="n">
        <f aca="false">0.46867*B45-904.89731</f>
        <v>41.81609</v>
      </c>
      <c r="G45" s="30" t="n">
        <f aca="false">E45-F45</f>
        <v>-2.51609000000003</v>
      </c>
      <c r="H45" s="4"/>
      <c r="I45" s="10" t="n">
        <v>-0.371399999999976</v>
      </c>
      <c r="J45" s="31" t="n">
        <v>0.145140000000003</v>
      </c>
      <c r="K45" s="32" t="n">
        <v>0.206460000000001</v>
      </c>
      <c r="T45" s="17"/>
      <c r="U45" s="17"/>
    </row>
    <row r="46" customFormat="false" ht="15" hidden="false" customHeight="false" outlineLevel="0" collapsed="false">
      <c r="A46" s="1" t="n">
        <v>43</v>
      </c>
      <c r="B46" s="1" t="n">
        <v>2021</v>
      </c>
      <c r="D46" s="1" t="n">
        <v>36.82</v>
      </c>
      <c r="E46" s="33" t="n">
        <v>41.14</v>
      </c>
      <c r="F46" s="8" t="n">
        <f aca="false">0.46867*B46-904.89731</f>
        <v>42.28476</v>
      </c>
      <c r="G46" s="8" t="n">
        <f aca="false">E46-F46</f>
        <v>-1.14476000000001</v>
      </c>
      <c r="H46" s="4"/>
      <c r="I46" s="10" t="n">
        <v>0.591979999999978</v>
      </c>
      <c r="J46" s="10" t="n">
        <v>-0.0908766666666644</v>
      </c>
      <c r="K46" s="11" t="n">
        <v>-0.190049999999997</v>
      </c>
      <c r="T46" s="17"/>
      <c r="U46" s="17"/>
    </row>
    <row r="47" customFormat="false" ht="15" hidden="false" customHeight="false" outlineLevel="0" collapsed="false">
      <c r="A47" s="1" t="n">
        <v>44</v>
      </c>
      <c r="B47" s="1" t="n">
        <v>2022</v>
      </c>
      <c r="D47" s="1" t="n">
        <v>37.15</v>
      </c>
      <c r="E47" s="33" t="n">
        <v>41.46</v>
      </c>
      <c r="F47" s="8" t="n">
        <f aca="false">0.46867*B47-904.89731</f>
        <v>42.75343</v>
      </c>
      <c r="G47" s="8" t="n">
        <f aca="false">E47-F47</f>
        <v>-1.29342999999998</v>
      </c>
      <c r="H47" s="4"/>
      <c r="I47" s="10" t="n">
        <v>-1.09664000000001</v>
      </c>
      <c r="J47" s="10" t="n">
        <v>-0.0668933333333307</v>
      </c>
      <c r="K47" s="11" t="n">
        <v>-0.312393333333331</v>
      </c>
      <c r="T47" s="17"/>
      <c r="U47" s="17"/>
    </row>
    <row r="48" customFormat="false" ht="15" hidden="false" customHeight="false" outlineLevel="0" collapsed="false">
      <c r="A48" s="1" t="n">
        <v>45</v>
      </c>
      <c r="B48" s="1" t="n">
        <v>2023</v>
      </c>
      <c r="H48" s="4"/>
      <c r="J48" s="10" t="n">
        <v>0.247090000000002</v>
      </c>
      <c r="K48" s="11" t="n">
        <v>0.286930000000001</v>
      </c>
      <c r="T48" s="17"/>
      <c r="U48" s="17"/>
    </row>
    <row r="49" customFormat="false" ht="15" hidden="false" customHeight="false" outlineLevel="0" collapsed="false">
      <c r="T49" s="17"/>
      <c r="U49" s="17"/>
    </row>
    <row r="50" customFormat="false" ht="15" hidden="false" customHeight="false" outlineLevel="0" collapsed="false">
      <c r="T50" s="17"/>
      <c r="U50" s="17"/>
    </row>
    <row r="51" customFormat="false" ht="15" hidden="false" customHeight="false" outlineLevel="0" collapsed="false">
      <c r="T51" s="17"/>
      <c r="U51" s="17"/>
    </row>
    <row r="52" customFormat="false" ht="15" hidden="false" customHeight="false" outlineLevel="0" collapsed="false">
      <c r="T52" s="17"/>
      <c r="U52" s="17"/>
    </row>
    <row r="53" customFormat="false" ht="15" hidden="false" customHeight="false" outlineLevel="0" collapsed="false">
      <c r="T53" s="17"/>
      <c r="U53" s="17"/>
    </row>
    <row r="54" customFormat="false" ht="15" hidden="false" customHeight="false" outlineLevel="0" collapsed="false">
      <c r="T54" s="17"/>
      <c r="U54" s="17"/>
    </row>
    <row r="55" customFormat="false" ht="15" hidden="false" customHeight="false" outlineLevel="0" collapsed="false">
      <c r="T55" s="17"/>
      <c r="U55" s="17"/>
    </row>
    <row r="56" customFormat="false" ht="15" hidden="false" customHeight="false" outlineLevel="0" collapsed="false">
      <c r="T56" s="17"/>
      <c r="U56" s="17"/>
    </row>
    <row r="57" customFormat="false" ht="12.8" hidden="false" customHeight="true" outlineLevel="0" collapsed="false">
      <c r="T57" s="17"/>
      <c r="U57" s="17"/>
    </row>
    <row r="58" customFormat="false" ht="15" hidden="false" customHeight="false" outlineLevel="0" collapsed="false">
      <c r="T58" s="17"/>
      <c r="U58" s="17"/>
    </row>
    <row r="59" customFormat="false" ht="15" hidden="false" customHeight="false" outlineLevel="0" collapsed="false">
      <c r="T59" s="17"/>
      <c r="U59" s="17"/>
    </row>
    <row r="60" customFormat="false" ht="15" hidden="false" customHeight="false" outlineLevel="0" collapsed="false">
      <c r="T60" s="17"/>
      <c r="U60" s="17"/>
    </row>
    <row r="61" customFormat="false" ht="15" hidden="false" customHeight="false" outlineLevel="0" collapsed="false">
      <c r="T61" s="17"/>
      <c r="U61" s="17"/>
    </row>
    <row r="62" customFormat="false" ht="15" hidden="false" customHeight="false" outlineLevel="0" collapsed="false">
      <c r="T62" s="17"/>
      <c r="U62" s="17"/>
    </row>
    <row r="63" customFormat="false" ht="15" hidden="false" customHeight="false" outlineLevel="0" collapsed="false">
      <c r="T63" s="17"/>
      <c r="U63" s="17"/>
    </row>
    <row r="68" customFormat="false" ht="12.8" hidden="false" customHeight="true" outlineLevel="0" collapsed="false"/>
    <row r="84" customFormat="false" ht="15" hidden="false" customHeight="false" outlineLevel="0" collapsed="false">
      <c r="D84" s="1" t="n">
        <v>47</v>
      </c>
      <c r="E84" s="8" t="n">
        <f aca="false">D84/7.8</f>
        <v>6.02564102564103</v>
      </c>
    </row>
    <row r="85" customFormat="false" ht="15" hidden="false" customHeight="false" outlineLevel="0" collapsed="false">
      <c r="D85" s="1" t="n">
        <v>2.7</v>
      </c>
      <c r="E85" s="8" t="n">
        <f aca="false">D85/7.8</f>
        <v>0.346153846153846</v>
      </c>
    </row>
    <row r="86" customFormat="false" ht="15" hidden="false" customHeight="false" outlineLevel="0" collapsed="false">
      <c r="Q86" s="1" t="n">
        <v>1</v>
      </c>
      <c r="R86" s="1" t="n">
        <v>7.8</v>
      </c>
    </row>
    <row r="87" customFormat="false" ht="15" hidden="false" customHeight="false" outlineLevel="0" collapsed="false">
      <c r="Q87" s="1" t="n">
        <f aca="false">R87/R86</f>
        <v>1.28205128205128</v>
      </c>
      <c r="R87" s="1" t="n">
        <v>10</v>
      </c>
    </row>
    <row r="91" customFormat="false" ht="201.25" hidden="false" customHeight="true" outlineLevel="0" collapsed="false">
      <c r="S91" s="6" t="s">
        <v>14</v>
      </c>
      <c r="T91" s="34" t="s">
        <v>15</v>
      </c>
    </row>
    <row r="92" customFormat="false" ht="15" hidden="false" customHeight="false" outlineLevel="0" collapsed="false">
      <c r="S92" s="9" t="n">
        <v>23.83</v>
      </c>
      <c r="T92" s="35" t="n">
        <v>16.692</v>
      </c>
    </row>
    <row r="93" customFormat="false" ht="15" hidden="false" customHeight="false" outlineLevel="0" collapsed="false">
      <c r="S93" s="9" t="n">
        <v>23.89</v>
      </c>
      <c r="T93" s="35" t="n">
        <v>13.338</v>
      </c>
    </row>
    <row r="94" customFormat="false" ht="15" hidden="false" customHeight="false" outlineLevel="0" collapsed="false">
      <c r="S94" s="9" t="n">
        <v>23.67</v>
      </c>
      <c r="T94" s="35" t="n">
        <v>8.97</v>
      </c>
    </row>
    <row r="95" customFormat="false" ht="15" hidden="false" customHeight="false" outlineLevel="0" collapsed="false">
      <c r="S95" s="9" t="n">
        <v>23.54</v>
      </c>
      <c r="T95" s="35" t="n">
        <v>7.8</v>
      </c>
    </row>
    <row r="96" customFormat="false" ht="15" hidden="false" customHeight="false" outlineLevel="0" collapsed="false">
      <c r="S96" s="9" t="n">
        <v>24.15</v>
      </c>
      <c r="T96" s="35" t="n">
        <v>14.274</v>
      </c>
    </row>
    <row r="97" customFormat="false" ht="15" hidden="false" customHeight="false" outlineLevel="0" collapsed="false">
      <c r="S97" s="9" t="n">
        <v>25.61</v>
      </c>
      <c r="T97" s="35" t="n">
        <v>9.594</v>
      </c>
    </row>
    <row r="98" customFormat="false" ht="15" hidden="false" customHeight="false" outlineLevel="0" collapsed="false">
      <c r="S98" s="9" t="n">
        <v>25.81</v>
      </c>
      <c r="T98" s="35" t="n">
        <v>12.87</v>
      </c>
    </row>
    <row r="99" customFormat="false" ht="15" hidden="false" customHeight="false" outlineLevel="0" collapsed="false">
      <c r="S99" s="9" t="n">
        <v>26.3</v>
      </c>
      <c r="T99" s="35" t="n">
        <v>7.956</v>
      </c>
    </row>
    <row r="100" customFormat="false" ht="15" hidden="false" customHeight="false" outlineLevel="0" collapsed="false">
      <c r="S100" s="9" t="n">
        <v>26.76</v>
      </c>
      <c r="T100" s="35" t="n">
        <v>20.67</v>
      </c>
    </row>
    <row r="101" customFormat="false" ht="15" hidden="false" customHeight="false" outlineLevel="0" collapsed="false">
      <c r="S101" s="9" t="n">
        <v>27.38</v>
      </c>
      <c r="T101" s="35" t="n">
        <v>16.848</v>
      </c>
    </row>
    <row r="102" customFormat="false" ht="15" hidden="false" customHeight="false" outlineLevel="0" collapsed="false">
      <c r="S102" s="9" t="n">
        <v>27.62</v>
      </c>
      <c r="T102" s="35" t="n">
        <v>11.388</v>
      </c>
    </row>
    <row r="103" customFormat="false" ht="15" hidden="false" customHeight="false" outlineLevel="0" collapsed="false">
      <c r="S103" s="9" t="n">
        <v>27.92</v>
      </c>
      <c r="T103" s="35" t="n">
        <v>9.516</v>
      </c>
    </row>
    <row r="104" customFormat="false" ht="15" hidden="false" customHeight="false" outlineLevel="0" collapsed="false">
      <c r="S104" s="9" t="n">
        <v>28.18</v>
      </c>
      <c r="T104" s="35" t="n">
        <v>5.85</v>
      </c>
    </row>
    <row r="105" customFormat="false" ht="15" hidden="false" customHeight="false" outlineLevel="0" collapsed="false">
      <c r="S105" s="9" t="n">
        <v>27.79</v>
      </c>
      <c r="T105" s="35" t="n">
        <v>5.616</v>
      </c>
    </row>
    <row r="106" customFormat="false" ht="15" hidden="false" customHeight="false" outlineLevel="0" collapsed="false">
      <c r="S106" s="9" t="n">
        <v>27.93</v>
      </c>
      <c r="T106" s="35" t="n">
        <v>9.594</v>
      </c>
    </row>
    <row r="107" customFormat="false" ht="15" hidden="false" customHeight="false" outlineLevel="0" collapsed="false">
      <c r="S107" s="9" t="n">
        <v>28.81</v>
      </c>
      <c r="T107" s="35" t="n">
        <v>12.948</v>
      </c>
    </row>
    <row r="108" customFormat="false" ht="15" hidden="false" customHeight="false" outlineLevel="0" collapsed="false">
      <c r="S108" s="9" t="n">
        <v>29.16</v>
      </c>
      <c r="T108" s="35" t="n">
        <v>15.6</v>
      </c>
    </row>
    <row r="109" customFormat="false" ht="15" hidden="false" customHeight="false" outlineLevel="0" collapsed="false">
      <c r="S109" s="9" t="n">
        <v>30.25</v>
      </c>
      <c r="T109" s="35" t="n">
        <v>8.19</v>
      </c>
    </row>
    <row r="110" customFormat="false" ht="15" hidden="false" customHeight="false" outlineLevel="0" collapsed="false">
      <c r="S110" s="9" t="n">
        <v>31.88</v>
      </c>
      <c r="T110" s="35" t="n">
        <v>15.366</v>
      </c>
    </row>
    <row r="111" customFormat="false" ht="15" hidden="false" customHeight="false" outlineLevel="0" collapsed="false">
      <c r="S111" s="9" t="n">
        <v>30.5</v>
      </c>
      <c r="T111" s="35" t="n">
        <v>22.152</v>
      </c>
    </row>
    <row r="112" customFormat="false" ht="15" hidden="false" customHeight="false" outlineLevel="0" collapsed="false">
      <c r="S112" s="9" t="n">
        <v>30.84</v>
      </c>
      <c r="T112" s="35" t="n">
        <v>10.374</v>
      </c>
    </row>
    <row r="113" customFormat="false" ht="15" hidden="false" customHeight="false" outlineLevel="0" collapsed="false">
      <c r="S113" s="9" t="n">
        <v>30.88</v>
      </c>
      <c r="T113" s="35" t="n">
        <v>9.75</v>
      </c>
    </row>
    <row r="114" customFormat="false" ht="15" hidden="false" customHeight="false" outlineLevel="0" collapsed="false">
      <c r="S114" s="9" t="n">
        <v>30.71</v>
      </c>
      <c r="T114" s="35" t="n">
        <v>14.352</v>
      </c>
    </row>
    <row r="115" customFormat="false" ht="15" hidden="false" customHeight="false" outlineLevel="0" collapsed="false">
      <c r="S115" s="9" t="n">
        <v>31.63</v>
      </c>
      <c r="T115" s="35" t="n">
        <v>18.564</v>
      </c>
    </row>
    <row r="116" customFormat="false" ht="15" hidden="false" customHeight="false" outlineLevel="0" collapsed="false">
      <c r="S116" s="9" t="n">
        <v>33.48</v>
      </c>
      <c r="T116" s="35" t="n">
        <v>17.784</v>
      </c>
    </row>
    <row r="117" customFormat="false" ht="15" hidden="false" customHeight="false" outlineLevel="0" collapsed="false">
      <c r="S117" s="9" t="n">
        <v>34.01</v>
      </c>
      <c r="T117" s="35" t="n">
        <v>12.168</v>
      </c>
    </row>
    <row r="118" customFormat="false" ht="15" hidden="false" customHeight="false" outlineLevel="0" collapsed="false">
      <c r="S118" s="9" t="n">
        <v>34.48</v>
      </c>
      <c r="T118" s="35" t="n">
        <v>19.188</v>
      </c>
    </row>
    <row r="119" customFormat="false" ht="15" hidden="false" customHeight="false" outlineLevel="0" collapsed="false">
      <c r="S119" s="9" t="n">
        <v>35.84</v>
      </c>
      <c r="T119" s="35" t="n">
        <v>13.806</v>
      </c>
    </row>
    <row r="120" customFormat="false" ht="40.4" hidden="false" customHeight="false" outlineLevel="0" collapsed="false">
      <c r="A120" s="36" t="s">
        <v>16</v>
      </c>
      <c r="B120" s="37" t="s">
        <v>17</v>
      </c>
      <c r="C120" s="37" t="s">
        <v>18</v>
      </c>
      <c r="D120" s="38" t="s">
        <v>19</v>
      </c>
      <c r="F120" s="6" t="s">
        <v>20</v>
      </c>
      <c r="G120" s="39" t="s">
        <v>21</v>
      </c>
      <c r="S120" s="9" t="n">
        <v>36.06</v>
      </c>
      <c r="T120" s="35" t="n">
        <v>16.536</v>
      </c>
    </row>
    <row r="121" customFormat="false" ht="15" hidden="false" customHeight="false" outlineLevel="0" collapsed="false">
      <c r="A121" s="36" t="n">
        <v>1979</v>
      </c>
      <c r="B121" s="1" t="n">
        <v>23.83</v>
      </c>
      <c r="C121" s="1" t="n">
        <v>16.692</v>
      </c>
      <c r="D121" s="40" t="n">
        <f aca="false">C121/B121</f>
        <v>0.700461603021402</v>
      </c>
      <c r="F121" s="8" t="n">
        <v>1.22937999999995</v>
      </c>
      <c r="G121" s="1" t="n">
        <v>6.47309999999998</v>
      </c>
      <c r="S121" s="9" t="n">
        <v>36.78</v>
      </c>
      <c r="T121" s="35" t="n">
        <v>13.884</v>
      </c>
    </row>
    <row r="122" customFormat="false" ht="15" hidden="false" customHeight="false" outlineLevel="0" collapsed="false">
      <c r="A122" s="36" t="n">
        <v>1980</v>
      </c>
      <c r="B122" s="1" t="n">
        <v>23.89</v>
      </c>
      <c r="C122" s="1" t="n">
        <v>13.338</v>
      </c>
      <c r="D122" s="40" t="n">
        <f aca="false">C122/B122</f>
        <v>0.558308915864378</v>
      </c>
      <c r="F122" s="8" t="n">
        <v>0.820709999999977</v>
      </c>
      <c r="G122" s="1" t="n">
        <v>2.90649999999997</v>
      </c>
      <c r="S122" s="9" t="n">
        <v>36.73</v>
      </c>
      <c r="T122" s="35" t="n">
        <v>12.324</v>
      </c>
    </row>
    <row r="123" customFormat="false" ht="15" hidden="false" customHeight="false" outlineLevel="0" collapsed="false">
      <c r="A123" s="36" t="n">
        <v>1981</v>
      </c>
      <c r="B123" s="1" t="n">
        <v>23.67</v>
      </c>
      <c r="C123" s="1" t="n">
        <v>8.97</v>
      </c>
      <c r="D123" s="40" t="n">
        <f aca="false">C123/B123</f>
        <v>0.378960709759189</v>
      </c>
      <c r="F123" s="8" t="n">
        <v>0.132040000000004</v>
      </c>
      <c r="G123" s="1" t="n">
        <v>-1.67410000000004</v>
      </c>
      <c r="S123" s="9" t="n">
        <v>38.48</v>
      </c>
      <c r="T123" s="35" t="n">
        <v>18.798</v>
      </c>
    </row>
    <row r="124" customFormat="false" ht="15" hidden="false" customHeight="false" outlineLevel="0" collapsed="false">
      <c r="A124" s="36" t="n">
        <v>1982</v>
      </c>
      <c r="B124" s="1" t="n">
        <v>23.54</v>
      </c>
      <c r="C124" s="1" t="n">
        <v>7.8</v>
      </c>
      <c r="D124" s="40" t="n">
        <f aca="false">C124/B124</f>
        <v>0.331350892098556</v>
      </c>
      <c r="F124" s="8" t="n">
        <v>-0.466629999999974</v>
      </c>
      <c r="G124" s="1" t="n">
        <v>-3.05669999999999</v>
      </c>
      <c r="S124" s="9" t="n">
        <v>39.65</v>
      </c>
      <c r="T124" s="35" t="n">
        <v>13.104</v>
      </c>
    </row>
    <row r="125" customFormat="false" ht="15" hidden="false" customHeight="false" outlineLevel="0" collapsed="false">
      <c r="A125" s="36" t="n">
        <v>1983</v>
      </c>
      <c r="B125" s="1" t="n">
        <v>24.15</v>
      </c>
      <c r="C125" s="1" t="n">
        <v>14.274</v>
      </c>
      <c r="D125" s="40" t="n">
        <f aca="false">C125/B125</f>
        <v>0.591055900621118</v>
      </c>
      <c r="F125" s="8" t="n">
        <v>-0.325299999999949</v>
      </c>
      <c r="G125" s="1" t="n">
        <v>3.2047</v>
      </c>
      <c r="S125" s="9" t="n">
        <v>40.28</v>
      </c>
      <c r="T125" s="35" t="n">
        <v>18.798</v>
      </c>
    </row>
    <row r="126" customFormat="false" ht="15" hidden="false" customHeight="false" outlineLevel="0" collapsed="false">
      <c r="A126" s="36" t="n">
        <v>1984</v>
      </c>
      <c r="B126" s="1" t="n">
        <v>25.61</v>
      </c>
      <c r="C126" s="1" t="n">
        <v>9.594</v>
      </c>
      <c r="D126" s="40" t="n">
        <f aca="false">C126/B126</f>
        <v>0.374619289340102</v>
      </c>
      <c r="F126" s="8" t="n">
        <v>0.666029999999964</v>
      </c>
      <c r="G126" s="1" t="n">
        <v>-1.68790000000001</v>
      </c>
      <c r="S126" s="9" t="n">
        <v>40.09</v>
      </c>
      <c r="T126" s="35" t="n">
        <v>19.11</v>
      </c>
    </row>
    <row r="127" customFormat="false" ht="15" hidden="false" customHeight="false" outlineLevel="0" collapsed="false">
      <c r="A127" s="36" t="n">
        <v>1985</v>
      </c>
      <c r="B127" s="1" t="n">
        <v>25.81</v>
      </c>
      <c r="C127" s="1" t="n">
        <v>12.87</v>
      </c>
      <c r="D127" s="40" t="n">
        <f aca="false">C127/B127</f>
        <v>0.498643936458737</v>
      </c>
      <c r="F127" s="8" t="n">
        <v>0.397359999999988</v>
      </c>
      <c r="G127" s="1" t="n">
        <v>1.37549999999998</v>
      </c>
      <c r="S127" s="9" t="n">
        <v>40.68</v>
      </c>
      <c r="T127" s="35" t="n">
        <v>15.912</v>
      </c>
    </row>
    <row r="128" customFormat="false" ht="15" hidden="false" customHeight="false" outlineLevel="0" collapsed="false">
      <c r="A128" s="36" t="n">
        <v>1986</v>
      </c>
      <c r="B128" s="1" t="n">
        <v>26.3</v>
      </c>
      <c r="C128" s="1" t="n">
        <v>7.956</v>
      </c>
      <c r="D128" s="40" t="n">
        <f aca="false">C128/B128</f>
        <v>0.302509505703422</v>
      </c>
      <c r="F128" s="8" t="n">
        <v>0.418690000000016</v>
      </c>
      <c r="G128" s="1" t="n">
        <v>-3.75110000000003</v>
      </c>
      <c r="S128" s="9" t="n">
        <v>41.09</v>
      </c>
      <c r="T128" s="35" t="n">
        <v>23.01</v>
      </c>
    </row>
    <row r="129" customFormat="false" ht="15" hidden="false" customHeight="false" outlineLevel="0" collapsed="false">
      <c r="A129" s="36" t="n">
        <v>1987</v>
      </c>
      <c r="B129" s="1" t="n">
        <v>26.76</v>
      </c>
      <c r="C129" s="1" t="n">
        <v>20.67</v>
      </c>
      <c r="D129" s="40" t="n">
        <f aca="false">C129/B129</f>
        <v>0.772421524663677</v>
      </c>
      <c r="F129" s="8" t="n">
        <v>0.410020000000042</v>
      </c>
      <c r="G129" s="1" t="n">
        <v>8.75029999999997</v>
      </c>
      <c r="S129" s="9" t="n">
        <v>40.06</v>
      </c>
      <c r="T129" s="35" t="n">
        <v>22.074</v>
      </c>
    </row>
    <row r="130" customFormat="false" ht="15" hidden="false" customHeight="false" outlineLevel="0" collapsed="false">
      <c r="A130" s="36" t="n">
        <v>1988</v>
      </c>
      <c r="B130" s="1" t="n">
        <v>27.38</v>
      </c>
      <c r="C130" s="1" t="n">
        <v>16.848</v>
      </c>
      <c r="D130" s="40" t="n">
        <f aca="false">C130/B130</f>
        <v>0.615339663988313</v>
      </c>
      <c r="F130" s="8" t="n">
        <v>0.561349999999951</v>
      </c>
      <c r="G130" s="1" t="n">
        <v>4.71570000000001</v>
      </c>
      <c r="S130" s="9" t="n">
        <v>40.59</v>
      </c>
      <c r="T130" s="35" t="n">
        <v>16.458</v>
      </c>
    </row>
    <row r="131" customFormat="false" ht="15" hidden="false" customHeight="false" outlineLevel="0" collapsed="false">
      <c r="A131" s="36" t="n">
        <v>1989</v>
      </c>
      <c r="B131" s="1" t="n">
        <v>27.62</v>
      </c>
      <c r="C131" s="1" t="n">
        <v>11.388</v>
      </c>
      <c r="D131" s="40" t="n">
        <f aca="false">C131/B131</f>
        <v>0.412309920347574</v>
      </c>
      <c r="F131" s="8" t="n">
        <v>0.332679999999979</v>
      </c>
      <c r="G131" s="1" t="n">
        <v>-0.956899999999996</v>
      </c>
      <c r="S131" s="9" t="n">
        <v>41.05</v>
      </c>
      <c r="T131" s="35" t="n">
        <v>18.876</v>
      </c>
    </row>
    <row r="132" customFormat="false" ht="15" hidden="false" customHeight="false" outlineLevel="0" collapsed="false">
      <c r="A132" s="36" t="n">
        <v>1990</v>
      </c>
      <c r="B132" s="1" t="n">
        <v>27.92</v>
      </c>
      <c r="C132" s="1" t="n">
        <v>9.516</v>
      </c>
      <c r="D132" s="40" t="n">
        <f aca="false">C132/B132</f>
        <v>0.340830945558739</v>
      </c>
      <c r="F132" s="8" t="n">
        <v>0.164010000000005</v>
      </c>
      <c r="G132" s="1" t="n">
        <v>-3.0415</v>
      </c>
      <c r="S132" s="9" t="n">
        <v>41.64</v>
      </c>
      <c r="T132" s="35" t="n">
        <v>19.656</v>
      </c>
    </row>
    <row r="133" customFormat="false" ht="15" hidden="false" customHeight="false" outlineLevel="0" collapsed="false">
      <c r="A133" s="36" t="n">
        <v>1991</v>
      </c>
      <c r="B133" s="1" t="n">
        <v>28.18</v>
      </c>
      <c r="C133" s="1" t="n">
        <v>5.85</v>
      </c>
      <c r="D133" s="40" t="n">
        <f aca="false">C133/B133</f>
        <v>0.207594038325053</v>
      </c>
      <c r="F133" s="8" t="n">
        <v>-0.0446599999999719</v>
      </c>
      <c r="G133" s="1" t="n">
        <v>-6.92010000000001</v>
      </c>
      <c r="S133" s="29" t="n">
        <v>39.3</v>
      </c>
      <c r="T133" s="41" t="n">
        <v>18.33</v>
      </c>
    </row>
    <row r="134" customFormat="false" ht="15" hidden="false" customHeight="false" outlineLevel="0" collapsed="false">
      <c r="A134" s="42" t="n">
        <v>1992</v>
      </c>
      <c r="B134" s="13" t="n">
        <v>27.79</v>
      </c>
      <c r="C134" s="13" t="n">
        <v>5.616</v>
      </c>
      <c r="D134" s="43" t="n">
        <f aca="false">C134/B134</f>
        <v>0.202087081684059</v>
      </c>
      <c r="E134" s="13"/>
      <c r="F134" s="14" t="n">
        <v>-0.903330000000061</v>
      </c>
      <c r="G134" s="14" t="n">
        <v>-7.36670000000002</v>
      </c>
      <c r="S134" s="33" t="n">
        <v>41.14</v>
      </c>
      <c r="T134" s="35" t="n">
        <v>19.5</v>
      </c>
    </row>
    <row r="135" customFormat="false" ht="15" hidden="false" customHeight="false" outlineLevel="0" collapsed="false">
      <c r="A135" s="36" t="n">
        <v>1993</v>
      </c>
      <c r="B135" s="1" t="n">
        <v>27.93</v>
      </c>
      <c r="C135" s="1" t="n">
        <v>9.594</v>
      </c>
      <c r="D135" s="40" t="n">
        <f aca="false">C135/B135</f>
        <v>0.343501611170784</v>
      </c>
      <c r="F135" s="8" t="n">
        <v>-1.23200000000003</v>
      </c>
      <c r="G135" s="1" t="n">
        <v>-3.60130000000003</v>
      </c>
      <c r="S135" s="33" t="n">
        <v>41.46</v>
      </c>
      <c r="T135" s="44" t="n">
        <v>18.018</v>
      </c>
    </row>
    <row r="136" customFormat="false" ht="15" hidden="false" customHeight="false" outlineLevel="0" collapsed="false">
      <c r="A136" s="36" t="n">
        <v>1994</v>
      </c>
      <c r="B136" s="1" t="n">
        <v>28.81</v>
      </c>
      <c r="C136" s="1" t="n">
        <v>12.948</v>
      </c>
      <c r="D136" s="40" t="n">
        <f aca="false">C136/B136</f>
        <v>0.449427282193683</v>
      </c>
      <c r="F136" s="8" t="n">
        <v>-0.82067000000001</v>
      </c>
      <c r="G136" s="1" t="n">
        <v>-0.45990000000004</v>
      </c>
    </row>
    <row r="137" customFormat="false" ht="15" hidden="false" customHeight="false" outlineLevel="0" collapsed="false">
      <c r="A137" s="36" t="n">
        <v>1995</v>
      </c>
      <c r="B137" s="1" t="n">
        <v>29.16</v>
      </c>
      <c r="C137" s="1" t="n">
        <v>15.6</v>
      </c>
      <c r="D137" s="40" t="n">
        <f aca="false">C137/B137</f>
        <v>0.534979423868313</v>
      </c>
      <c r="F137" s="8" t="n">
        <v>-0.939339999999984</v>
      </c>
      <c r="G137" s="1" t="n">
        <v>1.97950000000001</v>
      </c>
    </row>
    <row r="138" customFormat="false" ht="15" hidden="false" customHeight="false" outlineLevel="0" collapsed="false">
      <c r="A138" s="36" t="n">
        <v>1996</v>
      </c>
      <c r="B138" s="1" t="n">
        <v>30.25</v>
      </c>
      <c r="C138" s="1" t="n">
        <v>8.19</v>
      </c>
      <c r="D138" s="40" t="n">
        <f aca="false">C138/B138</f>
        <v>0.270743801652893</v>
      </c>
      <c r="F138" s="8" t="n">
        <v>-0.318009999999958</v>
      </c>
      <c r="G138" s="1" t="n">
        <v>-5.6431</v>
      </c>
    </row>
    <row r="139" customFormat="false" ht="15" hidden="false" customHeight="false" outlineLevel="0" collapsed="false">
      <c r="A139" s="36" t="n">
        <v>1997</v>
      </c>
      <c r="B139" s="1" t="n">
        <v>31.88</v>
      </c>
      <c r="C139" s="1" t="n">
        <v>15.366</v>
      </c>
      <c r="D139" s="40" t="n">
        <f aca="false">C139/B139</f>
        <v>0.481994981179423</v>
      </c>
      <c r="F139" s="8" t="n">
        <v>0.843319999999952</v>
      </c>
      <c r="G139" s="1" t="n">
        <v>1.32029999999999</v>
      </c>
    </row>
    <row r="140" customFormat="false" ht="15" hidden="false" customHeight="false" outlineLevel="0" collapsed="false">
      <c r="A140" s="45" t="n">
        <v>1998</v>
      </c>
      <c r="B140" s="46" t="n">
        <v>30.5</v>
      </c>
      <c r="C140" s="46" t="n">
        <v>22.152</v>
      </c>
      <c r="D140" s="47" t="n">
        <f aca="false">C140/B140</f>
        <v>0.726295081967213</v>
      </c>
      <c r="F140" s="8" t="n">
        <v>-1.00535000000002</v>
      </c>
      <c r="G140" s="20" t="n">
        <v>7.89369999999998</v>
      </c>
    </row>
    <row r="141" customFormat="false" ht="15" hidden="false" customHeight="false" outlineLevel="0" collapsed="false">
      <c r="A141" s="48" t="n">
        <v>1999</v>
      </c>
      <c r="B141" s="23" t="n">
        <v>30.84</v>
      </c>
      <c r="C141" s="23" t="n">
        <v>10.374</v>
      </c>
      <c r="D141" s="49" t="n">
        <f aca="false">C141/B141</f>
        <v>0.336381322957198</v>
      </c>
      <c r="F141" s="8" t="n">
        <v>-1.13402</v>
      </c>
      <c r="G141" s="8" t="n">
        <v>-4.09690000000003</v>
      </c>
    </row>
    <row r="142" customFormat="false" ht="15" hidden="false" customHeight="false" outlineLevel="0" collapsed="false">
      <c r="A142" s="36" t="n">
        <v>2000</v>
      </c>
      <c r="B142" s="1" t="n">
        <v>30.88</v>
      </c>
      <c r="C142" s="1" t="n">
        <v>9.75</v>
      </c>
      <c r="D142" s="40" t="n">
        <f aca="false">C142/B142</f>
        <v>0.315738341968912</v>
      </c>
      <c r="F142" s="8" t="n">
        <v>-1.56268999999997</v>
      </c>
      <c r="G142" s="1" t="n">
        <v>-4.93350000000004</v>
      </c>
    </row>
    <row r="143" customFormat="false" ht="15" hidden="false" customHeight="false" outlineLevel="0" collapsed="false">
      <c r="A143" s="36" t="n">
        <v>2001</v>
      </c>
      <c r="B143" s="1" t="n">
        <v>30.71</v>
      </c>
      <c r="C143" s="1" t="n">
        <v>14.352</v>
      </c>
      <c r="D143" s="40" t="n">
        <f aca="false">C143/B143</f>
        <v>0.467339628785412</v>
      </c>
      <c r="F143" s="8" t="n">
        <v>-2.20136000000006</v>
      </c>
      <c r="G143" s="1" t="n">
        <v>-0.54409999999999</v>
      </c>
    </row>
    <row r="144" customFormat="false" ht="15" hidden="false" customHeight="false" outlineLevel="0" collapsed="false">
      <c r="A144" s="36" t="n">
        <v>2002</v>
      </c>
      <c r="B144" s="1" t="n">
        <v>31.63</v>
      </c>
      <c r="C144" s="1" t="n">
        <v>18.564</v>
      </c>
      <c r="D144" s="40" t="n">
        <f aca="false">C144/B144</f>
        <v>0.586911160290863</v>
      </c>
      <c r="F144" s="8" t="n">
        <v>-1.75003000000003</v>
      </c>
      <c r="G144" s="1" t="n">
        <v>3.4553</v>
      </c>
    </row>
    <row r="145" customFormat="false" ht="15" hidden="false" customHeight="false" outlineLevel="0" collapsed="false">
      <c r="A145" s="36" t="n">
        <v>2003</v>
      </c>
      <c r="B145" s="1" t="n">
        <v>33.48</v>
      </c>
      <c r="C145" s="1" t="n">
        <v>17.784</v>
      </c>
      <c r="D145" s="40" t="n">
        <f aca="false">C145/B145</f>
        <v>0.531182795698925</v>
      </c>
      <c r="F145" s="8" t="n">
        <v>-0.368700000000011</v>
      </c>
      <c r="G145" s="1" t="n">
        <v>2.46269999999999</v>
      </c>
    </row>
    <row r="146" customFormat="false" ht="15" hidden="false" customHeight="false" outlineLevel="0" collapsed="false">
      <c r="A146" s="36" t="n">
        <v>2004</v>
      </c>
      <c r="B146" s="1" t="n">
        <v>34.01</v>
      </c>
      <c r="C146" s="1" t="n">
        <v>12.168</v>
      </c>
      <c r="D146" s="40" t="n">
        <f aca="false">C146/B146</f>
        <v>0.357777124375184</v>
      </c>
      <c r="F146" s="8" t="n">
        <v>-0.307369999999985</v>
      </c>
      <c r="G146" s="1" t="n">
        <v>-3.36590000000002</v>
      </c>
    </row>
    <row r="147" customFormat="false" ht="15" hidden="false" customHeight="false" outlineLevel="0" collapsed="false">
      <c r="A147" s="36" t="n">
        <v>2005</v>
      </c>
      <c r="B147" s="1" t="n">
        <v>34.48</v>
      </c>
      <c r="C147" s="1" t="n">
        <v>19.188</v>
      </c>
      <c r="D147" s="40" t="n">
        <f aca="false">C147/B147</f>
        <v>0.556496519721578</v>
      </c>
      <c r="F147" s="8" t="n">
        <v>-0.30603999999996</v>
      </c>
      <c r="G147" s="1" t="n">
        <v>3.44149999999997</v>
      </c>
    </row>
    <row r="148" customFormat="false" ht="15" hidden="false" customHeight="false" outlineLevel="0" collapsed="false">
      <c r="A148" s="36" t="n">
        <v>2006</v>
      </c>
      <c r="B148" s="1" t="n">
        <v>35.84</v>
      </c>
      <c r="C148" s="1" t="n">
        <v>13.806</v>
      </c>
      <c r="D148" s="40" t="n">
        <f aca="false">C148/B148</f>
        <v>0.385212053571429</v>
      </c>
      <c r="F148" s="8" t="n">
        <v>0.585289999999958</v>
      </c>
      <c r="G148" s="1" t="n">
        <v>-2.15310000000004</v>
      </c>
    </row>
    <row r="149" customFormat="false" ht="15" hidden="false" customHeight="false" outlineLevel="0" collapsed="false">
      <c r="A149" s="36" t="n">
        <v>2007</v>
      </c>
      <c r="B149" s="1" t="n">
        <v>36.06</v>
      </c>
      <c r="C149" s="1" t="n">
        <v>16.536</v>
      </c>
      <c r="D149" s="40" t="n">
        <f aca="false">C149/B149</f>
        <v>0.458569051580699</v>
      </c>
      <c r="F149" s="8" t="n">
        <v>0.336619999999982</v>
      </c>
      <c r="G149" s="1" t="n">
        <v>0.364300000000014</v>
      </c>
    </row>
    <row r="150" customFormat="false" ht="15" hidden="false" customHeight="false" outlineLevel="0" collapsed="false">
      <c r="A150" s="36" t="n">
        <v>2008</v>
      </c>
      <c r="B150" s="1" t="n">
        <v>36.78</v>
      </c>
      <c r="C150" s="1" t="n">
        <v>13.884</v>
      </c>
      <c r="D150" s="40" t="n">
        <f aca="false">C150/B150</f>
        <v>0.377487765089723</v>
      </c>
      <c r="F150" s="8" t="n">
        <v>0.587950000000006</v>
      </c>
      <c r="G150" s="1" t="n">
        <v>-2.5003</v>
      </c>
    </row>
    <row r="151" customFormat="false" ht="15" hidden="false" customHeight="false" outlineLevel="0" collapsed="false">
      <c r="A151" s="36" t="n">
        <v>2009</v>
      </c>
      <c r="B151" s="1" t="n">
        <v>36.73</v>
      </c>
      <c r="C151" s="1" t="n">
        <v>12.324</v>
      </c>
      <c r="D151" s="40" t="n">
        <f aca="false">C151/B151</f>
        <v>0.335529539885652</v>
      </c>
      <c r="F151" s="8" t="n">
        <v>0.0692800000000275</v>
      </c>
      <c r="G151" s="1" t="n">
        <v>-4.27290000000001</v>
      </c>
    </row>
    <row r="152" customFormat="false" ht="15" hidden="false" customHeight="false" outlineLevel="0" collapsed="false">
      <c r="A152" s="36" t="n">
        <v>2010</v>
      </c>
      <c r="B152" s="1" t="n">
        <v>38.48</v>
      </c>
      <c r="C152" s="1" t="n">
        <v>18.798</v>
      </c>
      <c r="D152" s="40" t="n">
        <f aca="false">C152/B152</f>
        <v>0.488513513513514</v>
      </c>
      <c r="F152" s="8" t="n">
        <v>1.35060999999994</v>
      </c>
      <c r="G152" s="1" t="n">
        <v>1.98849999999998</v>
      </c>
    </row>
    <row r="153" customFormat="false" ht="15" hidden="false" customHeight="false" outlineLevel="0" collapsed="false">
      <c r="A153" s="36" t="n">
        <v>2011</v>
      </c>
      <c r="B153" s="1" t="n">
        <v>39.65</v>
      </c>
      <c r="C153" s="1" t="n">
        <v>13.104</v>
      </c>
      <c r="D153" s="40" t="n">
        <f aca="false">C153/B153</f>
        <v>0.330491803278689</v>
      </c>
      <c r="F153" s="8" t="n">
        <v>2.05193999999997</v>
      </c>
      <c r="G153" s="1" t="n">
        <v>-3.91810000000002</v>
      </c>
    </row>
    <row r="154" customFormat="false" ht="15" hidden="false" customHeight="false" outlineLevel="0" collapsed="false">
      <c r="A154" s="36" t="n">
        <v>2012</v>
      </c>
      <c r="B154" s="1" t="n">
        <v>40.28</v>
      </c>
      <c r="C154" s="1" t="n">
        <v>18.798</v>
      </c>
      <c r="D154" s="40" t="n">
        <f aca="false">C154/B154</f>
        <v>0.466683217477656</v>
      </c>
      <c r="F154" s="8" t="n">
        <v>2.21326999999999</v>
      </c>
      <c r="G154" s="1" t="n">
        <v>1.56329999999997</v>
      </c>
    </row>
    <row r="155" customFormat="false" ht="15" hidden="false" customHeight="false" outlineLevel="0" collapsed="false">
      <c r="A155" s="36" t="n">
        <v>2013</v>
      </c>
      <c r="B155" s="1" t="n">
        <v>40.09</v>
      </c>
      <c r="C155" s="1" t="n">
        <v>19.11</v>
      </c>
      <c r="D155" s="40" t="n">
        <f aca="false">C155/B155</f>
        <v>0.476677475679721</v>
      </c>
      <c r="F155" s="8" t="n">
        <v>1.55460000000002</v>
      </c>
      <c r="G155" s="1" t="n">
        <v>1.66269999999996</v>
      </c>
    </row>
    <row r="156" customFormat="false" ht="15" hidden="false" customHeight="false" outlineLevel="0" collapsed="false">
      <c r="A156" s="36" t="n">
        <v>2014</v>
      </c>
      <c r="B156" s="1" t="n">
        <v>40.68</v>
      </c>
      <c r="C156" s="1" t="n">
        <v>15.912</v>
      </c>
      <c r="D156" s="40" t="n">
        <f aca="false">C156/B156</f>
        <v>0.391150442477876</v>
      </c>
      <c r="F156" s="8" t="n">
        <v>1.67593000000004</v>
      </c>
      <c r="G156" s="1" t="n">
        <v>-1.74789999999999</v>
      </c>
    </row>
    <row r="157" customFormat="false" ht="15" hidden="false" customHeight="false" outlineLevel="0" collapsed="false">
      <c r="A157" s="36" t="n">
        <v>2015</v>
      </c>
      <c r="B157" s="1" t="n">
        <v>41.09</v>
      </c>
      <c r="C157" s="1" t="n">
        <v>23.01</v>
      </c>
      <c r="D157" s="40" t="n">
        <f aca="false">C157/B157</f>
        <v>0.559990265271356</v>
      </c>
      <c r="F157" s="8" t="n">
        <v>1.61725999999996</v>
      </c>
      <c r="G157" s="1" t="n">
        <v>5.1375</v>
      </c>
    </row>
    <row r="158" customFormat="false" ht="15" hidden="false" customHeight="false" outlineLevel="0" collapsed="false">
      <c r="A158" s="36" t="n">
        <v>2016</v>
      </c>
      <c r="B158" s="1" t="n">
        <v>40.06</v>
      </c>
      <c r="C158" s="1" t="n">
        <v>22.074</v>
      </c>
      <c r="D158" s="40" t="n">
        <f aca="false">C158/B158</f>
        <v>0.551023464802796</v>
      </c>
      <c r="F158" s="8" t="n">
        <v>0.118589999999983</v>
      </c>
      <c r="G158" s="1" t="n">
        <v>3.98889999999999</v>
      </c>
    </row>
    <row r="159" customFormat="false" ht="15" hidden="false" customHeight="false" outlineLevel="0" collapsed="false">
      <c r="A159" s="36" t="n">
        <v>2017</v>
      </c>
      <c r="B159" s="1" t="n">
        <v>40.59</v>
      </c>
      <c r="C159" s="1" t="n">
        <v>16.458</v>
      </c>
      <c r="D159" s="40" t="n">
        <f aca="false">C159/B159</f>
        <v>0.405469327420547</v>
      </c>
      <c r="F159" s="8" t="n">
        <v>0.17992000000001</v>
      </c>
      <c r="G159" s="1" t="n">
        <v>-1.83970000000002</v>
      </c>
    </row>
    <row r="160" customFormat="false" ht="15" hidden="false" customHeight="false" outlineLevel="0" collapsed="false">
      <c r="A160" s="36" t="n">
        <v>2018</v>
      </c>
      <c r="B160" s="1" t="n">
        <v>41.05</v>
      </c>
      <c r="C160" s="1" t="n">
        <v>18.876</v>
      </c>
      <c r="D160" s="40" t="n">
        <f aca="false">C160/B160</f>
        <v>0.459829476248478</v>
      </c>
      <c r="F160" s="8" t="n">
        <v>0.171250000000029</v>
      </c>
      <c r="G160" s="1" t="n">
        <v>0.365699999999972</v>
      </c>
    </row>
    <row r="161" customFormat="false" ht="15" hidden="false" customHeight="false" outlineLevel="0" collapsed="false">
      <c r="A161" s="36" t="n">
        <v>2019</v>
      </c>
      <c r="B161" s="1" t="n">
        <v>41.64</v>
      </c>
      <c r="C161" s="1" t="n">
        <v>19.656</v>
      </c>
      <c r="D161" s="40" t="n">
        <f aca="false">C161/B161</f>
        <v>0.472046109510086</v>
      </c>
      <c r="F161" s="8" t="n">
        <v>0.292579999999944</v>
      </c>
      <c r="G161" s="1" t="n">
        <v>0.933099999999961</v>
      </c>
    </row>
    <row r="162" customFormat="false" ht="15" hidden="false" customHeight="false" outlineLevel="0" collapsed="false">
      <c r="A162" s="50" t="n">
        <v>2020</v>
      </c>
      <c r="B162" s="51" t="n">
        <v>39.3</v>
      </c>
      <c r="C162" s="51" t="n">
        <v>18.33</v>
      </c>
      <c r="D162" s="52" t="n">
        <f aca="false">C162/B162</f>
        <v>0.466412213740458</v>
      </c>
      <c r="F162" s="30" t="n">
        <v>-2.51609000000003</v>
      </c>
      <c r="G162" s="53" t="n">
        <v>-0.605499999999992</v>
      </c>
    </row>
    <row r="163" customFormat="false" ht="15" hidden="false" customHeight="false" outlineLevel="0" collapsed="false">
      <c r="A163" s="36" t="n">
        <v>2021</v>
      </c>
      <c r="B163" s="1" t="n">
        <v>41.14</v>
      </c>
      <c r="C163" s="1" t="n">
        <v>19.5</v>
      </c>
      <c r="D163" s="40" t="n">
        <f aca="false">C163/B163</f>
        <v>0.473991249392319</v>
      </c>
      <c r="F163" s="8" t="n">
        <v>-1.14476000000001</v>
      </c>
      <c r="G163" s="1" t="n">
        <v>0.351900000000001</v>
      </c>
    </row>
    <row r="164" customFormat="false" ht="15" hidden="false" customHeight="false" outlineLevel="0" collapsed="false">
      <c r="A164" s="36" t="n">
        <v>2022</v>
      </c>
      <c r="B164" s="1" t="n">
        <v>41.46</v>
      </c>
      <c r="C164" s="1" t="n">
        <v>18.018</v>
      </c>
      <c r="D164" s="40" t="n">
        <f aca="false">C164/B164</f>
        <v>0.434587554269175</v>
      </c>
      <c r="F164" s="8" t="n">
        <v>-1.29342999999998</v>
      </c>
      <c r="G164" s="1" t="n">
        <v>-1.34270000000001</v>
      </c>
    </row>
    <row r="165" customFormat="false" ht="15" hidden="false" customHeight="false" outlineLevel="0" collapsed="false">
      <c r="A165" s="36" t="n">
        <v>2023</v>
      </c>
      <c r="C165" s="1" t="n">
        <v>21.372</v>
      </c>
      <c r="D165" s="54"/>
      <c r="G165" s="1" t="n">
        <v>1.79869999999998</v>
      </c>
    </row>
    <row r="166" customFormat="false" ht="17.35" hidden="false" customHeight="false" outlineLevel="0" collapsed="false">
      <c r="A166" s="36"/>
      <c r="B166" s="5" t="s">
        <v>22</v>
      </c>
      <c r="D166" s="55" t="n">
        <f aca="false">AVERAGE(D121:D164)</f>
        <v>0.449521080147156</v>
      </c>
      <c r="F166" s="5" t="s">
        <v>22</v>
      </c>
    </row>
    <row r="167" customFormat="false" ht="15" hidden="false" customHeight="false" outlineLevel="0" collapsed="false">
      <c r="A167" s="36"/>
      <c r="B167" s="56" t="n">
        <f aca="false">PEARSON(B121:B164,C121:C164)</f>
        <v>0.595284549417941</v>
      </c>
      <c r="F167" s="56" t="n">
        <f aca="false">PEARSON(F121:F164,G121:G164)</f>
        <v>0.181666296141128</v>
      </c>
    </row>
    <row r="168" customFormat="false" ht="15" hidden="false" customHeight="false" outlineLevel="0" collapsed="false">
      <c r="A168" s="36"/>
    </row>
    <row r="169" customFormat="false" ht="15" hidden="false" customHeight="false" outlineLevel="0" collapsed="false">
      <c r="A169" s="17"/>
    </row>
    <row r="170" customFormat="false" ht="15" hidden="false" customHeight="false" outlineLevel="0" collapsed="false">
      <c r="A170" s="17"/>
    </row>
    <row r="171" customFormat="false" ht="15" hidden="false" customHeight="false" outlineLevel="0" collapsed="false">
      <c r="A171" s="17"/>
    </row>
    <row r="172" customFormat="false" ht="15" hidden="false" customHeight="false" outlineLevel="0" collapsed="false">
      <c r="A172" s="17"/>
    </row>
    <row r="173" customFormat="false" ht="15" hidden="false" customHeight="false" outlineLevel="0" collapsed="false">
      <c r="A173" s="17"/>
    </row>
    <row r="174" customFormat="false" ht="15" hidden="false" customHeight="false" outlineLevel="0" collapsed="false">
      <c r="A174" s="17"/>
    </row>
    <row r="175" customFormat="false" ht="15" hidden="false" customHeight="false" outlineLevel="0" collapsed="false">
      <c r="A175" s="17"/>
    </row>
    <row r="176" customFormat="false" ht="15" hidden="false" customHeight="false" outlineLevel="0" collapsed="false">
      <c r="A176" s="17"/>
    </row>
    <row r="177" customFormat="false" ht="15" hidden="false" customHeight="false" outlineLevel="0" collapsed="false">
      <c r="A177" s="17"/>
    </row>
    <row r="178" customFormat="false" ht="15" hidden="false" customHeight="false" outlineLevel="0" collapsed="false">
      <c r="A178" s="17"/>
    </row>
    <row r="179" customFormat="false" ht="15" hidden="false" customHeight="false" outlineLevel="0" collapsed="false">
      <c r="A179" s="17"/>
    </row>
  </sheetData>
  <hyperlinks>
    <hyperlink ref="C1" r:id="rId1" display="https://www.icos-cp.eu/science-and-impact/global-carbon-budget/2020"/>
    <hyperlink ref="D1" r:id="rId2" display="https://ourworldindata.org/grapher/annual-co2-emissions-per-country?time=1973..latest&amp;country=~OWID_WRL"/>
    <hyperlink ref="E1" r:id="rId3" display="https://ourworldindata.org/co2-and-greenhouse-gas-emissions"/>
    <hyperlink ref="G1" r:id="rId4" display="https://ourworldindata.org/co2-and-greenhouse-gas-emissions"/>
  </hyperlinks>
  <printOptions headings="false" gridLines="false" gridLinesSet="true" horizontalCentered="false" verticalCentered="false"/>
  <pageMargins left="0.39375" right="0.39375" top="0.63125" bottom="0.63125" header="0.39375" footer="0.39375"/>
  <pageSetup paperSize="8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N1048576"/>
  <sheetViews>
    <sheetView showFormulas="false" showGridLines="true" showRowColHeaders="true" showZeros="true" rightToLeft="false" tabSelected="false" showOutlineSymbols="true" defaultGridColor="true" view="normal" topLeftCell="A31" colorId="64" zoomScale="55" zoomScaleNormal="55" zoomScalePageLayoutView="100" workbookViewId="0">
      <selection pane="topLeft" activeCell="D62" activeCellId="0" sqref="D62"/>
    </sheetView>
  </sheetViews>
  <sheetFormatPr defaultColWidth="11.53515625" defaultRowHeight="15" zeroHeight="false" outlineLevelRow="0" outlineLevelCol="0"/>
  <cols>
    <col collapsed="false" customWidth="false" hidden="false" outlineLevel="0" max="2" min="1" style="1" width="11.53"/>
    <col collapsed="false" customWidth="true" hidden="false" outlineLevel="0" max="3" min="3" style="1" width="13.68"/>
    <col collapsed="false" customWidth="true" hidden="false" outlineLevel="0" max="4" min="4" style="1" width="22.27"/>
    <col collapsed="false" customWidth="false" hidden="false" outlineLevel="0" max="5" min="5" style="1" width="11.53"/>
    <col collapsed="false" customWidth="true" hidden="false" outlineLevel="0" max="6" min="6" style="1" width="23.88"/>
    <col collapsed="false" customWidth="true" hidden="false" outlineLevel="0" max="7" min="7" style="1" width="13.55"/>
    <col collapsed="false" customWidth="true" hidden="false" outlineLevel="0" max="8" min="8" style="1" width="31.97"/>
    <col collapsed="false" customWidth="true" hidden="false" outlineLevel="0" max="12" min="9" style="1" width="16.22"/>
    <col collapsed="false" customWidth="false" hidden="false" outlineLevel="0" max="16384" min="13" style="1" width="11.53"/>
  </cols>
  <sheetData>
    <row r="2" customFormat="false" ht="15" hidden="false" customHeight="false" outlineLevel="0" collapsed="false">
      <c r="C2" s="57" t="s">
        <v>23</v>
      </c>
      <c r="D2" s="58" t="n">
        <v>7.8</v>
      </c>
    </row>
    <row r="3" customFormat="false" ht="15" hidden="false" customHeight="false" outlineLevel="0" collapsed="false">
      <c r="C3" s="1" t="s">
        <v>24</v>
      </c>
      <c r="D3" s="1" t="s">
        <v>3</v>
      </c>
    </row>
    <row r="4" customFormat="false" ht="29.45" hidden="false" customHeight="true" outlineLevel="0" collapsed="false">
      <c r="B4" s="5" t="s">
        <v>4</v>
      </c>
      <c r="C4" s="59" t="s">
        <v>25</v>
      </c>
      <c r="D4" s="34" t="s">
        <v>26</v>
      </c>
      <c r="E4" s="1" t="s">
        <v>8</v>
      </c>
      <c r="F4" s="39" t="s">
        <v>27</v>
      </c>
      <c r="G4" s="39" t="s">
        <v>28</v>
      </c>
      <c r="H4" s="39" t="s">
        <v>29</v>
      </c>
    </row>
    <row r="5" customFormat="false" ht="15" hidden="false" customHeight="false" outlineLevel="0" collapsed="false">
      <c r="A5" s="1" t="n">
        <v>1</v>
      </c>
      <c r="B5" s="1" t="n">
        <v>1979</v>
      </c>
      <c r="C5" s="1" t="n">
        <v>2.14</v>
      </c>
      <c r="D5" s="35" t="n">
        <f aca="false">C5*$D$2</f>
        <v>16.692</v>
      </c>
      <c r="E5" s="60" t="n">
        <f aca="false">0.2126*B5-410.5165</f>
        <v>10.2189</v>
      </c>
      <c r="F5" s="12" t="n">
        <f aca="false">D5-E5</f>
        <v>6.47309999999998</v>
      </c>
    </row>
    <row r="6" customFormat="false" ht="15" hidden="false" customHeight="false" outlineLevel="0" collapsed="false">
      <c r="A6" s="1" t="n">
        <v>2</v>
      </c>
      <c r="B6" s="1" t="n">
        <v>1980</v>
      </c>
      <c r="C6" s="1" t="n">
        <v>1.71</v>
      </c>
      <c r="D6" s="35" t="n">
        <f aca="false">C6*$D$2</f>
        <v>13.338</v>
      </c>
      <c r="E6" s="60" t="n">
        <f aca="false">0.2126*B6-410.5165</f>
        <v>10.4315</v>
      </c>
      <c r="F6" s="12" t="n">
        <f aca="false">D6-E6</f>
        <v>2.90649999999997</v>
      </c>
    </row>
    <row r="7" customFormat="false" ht="15" hidden="false" customHeight="false" outlineLevel="0" collapsed="false">
      <c r="A7" s="1" t="n">
        <v>3</v>
      </c>
      <c r="B7" s="1" t="n">
        <v>1981</v>
      </c>
      <c r="C7" s="1" t="n">
        <v>1.15</v>
      </c>
      <c r="D7" s="35" t="n">
        <f aca="false">C7*$D$2</f>
        <v>8.97</v>
      </c>
      <c r="E7" s="60" t="n">
        <f aca="false">0.2126*B7-410.5165</f>
        <v>10.6441</v>
      </c>
      <c r="F7" s="12" t="n">
        <f aca="false">D7-E7</f>
        <v>-1.67410000000004</v>
      </c>
    </row>
    <row r="8" customFormat="false" ht="15" hidden="false" customHeight="false" outlineLevel="0" collapsed="false">
      <c r="A8" s="1" t="n">
        <v>4</v>
      </c>
      <c r="B8" s="1" t="n">
        <v>1982</v>
      </c>
      <c r="C8" s="1" t="n">
        <v>1</v>
      </c>
      <c r="D8" s="35" t="n">
        <f aca="false">C8*$D$2</f>
        <v>7.8</v>
      </c>
      <c r="E8" s="60" t="n">
        <f aca="false">0.2126*B8-410.5165</f>
        <v>10.8567</v>
      </c>
      <c r="F8" s="12" t="n">
        <f aca="false">D8-E8</f>
        <v>-3.05669999999999</v>
      </c>
    </row>
    <row r="9" customFormat="false" ht="15" hidden="false" customHeight="false" outlineLevel="0" collapsed="false">
      <c r="A9" s="1" t="n">
        <v>5</v>
      </c>
      <c r="B9" s="1" t="n">
        <v>1983</v>
      </c>
      <c r="C9" s="1" t="n">
        <v>1.83</v>
      </c>
      <c r="D9" s="35" t="n">
        <f aca="false">C9*$D$2</f>
        <v>14.274</v>
      </c>
      <c r="E9" s="60" t="n">
        <f aca="false">0.2126*B9-410.5165</f>
        <v>11.0693</v>
      </c>
      <c r="F9" s="12" t="n">
        <f aca="false">D9-E9</f>
        <v>3.2047</v>
      </c>
    </row>
    <row r="10" customFormat="false" ht="15" hidden="false" customHeight="false" outlineLevel="0" collapsed="false">
      <c r="A10" s="1" t="n">
        <v>6</v>
      </c>
      <c r="B10" s="1" t="n">
        <v>1984</v>
      </c>
      <c r="C10" s="1" t="n">
        <v>1.23</v>
      </c>
      <c r="D10" s="35" t="n">
        <f aca="false">C10*$D$2</f>
        <v>9.594</v>
      </c>
      <c r="E10" s="60" t="n">
        <f aca="false">0.2126*B10-410.5165</f>
        <v>11.2819</v>
      </c>
      <c r="F10" s="12" t="n">
        <f aca="false">D10-E10</f>
        <v>-1.68790000000001</v>
      </c>
    </row>
    <row r="11" customFormat="false" ht="15" hidden="false" customHeight="false" outlineLevel="0" collapsed="false">
      <c r="A11" s="1" t="n">
        <v>7</v>
      </c>
      <c r="B11" s="1" t="n">
        <v>1985</v>
      </c>
      <c r="C11" s="1" t="n">
        <v>1.65</v>
      </c>
      <c r="D11" s="35" t="n">
        <f aca="false">C11*$D$2</f>
        <v>12.87</v>
      </c>
      <c r="E11" s="60" t="n">
        <f aca="false">0.2126*B11-410.5165</f>
        <v>11.4945</v>
      </c>
      <c r="F11" s="12" t="n">
        <f aca="false">D11-E11</f>
        <v>1.37549999999998</v>
      </c>
    </row>
    <row r="12" customFormat="false" ht="15" hidden="false" customHeight="false" outlineLevel="0" collapsed="false">
      <c r="A12" s="1" t="n">
        <v>8</v>
      </c>
      <c r="B12" s="1" t="n">
        <v>1986</v>
      </c>
      <c r="C12" s="1" t="n">
        <v>1.02</v>
      </c>
      <c r="D12" s="35" t="n">
        <f aca="false">C12*$D$2</f>
        <v>7.956</v>
      </c>
      <c r="E12" s="60" t="n">
        <f aca="false">0.2126*B12-410.5165</f>
        <v>11.7071</v>
      </c>
      <c r="F12" s="12" t="n">
        <f aca="false">D12-E12</f>
        <v>-3.75110000000003</v>
      </c>
    </row>
    <row r="13" customFormat="false" ht="15" hidden="false" customHeight="false" outlineLevel="0" collapsed="false">
      <c r="A13" s="1" t="n">
        <v>9</v>
      </c>
      <c r="B13" s="1" t="n">
        <v>1987</v>
      </c>
      <c r="C13" s="1" t="n">
        <v>2.65</v>
      </c>
      <c r="D13" s="35" t="n">
        <f aca="false">C13*$D$2</f>
        <v>20.67</v>
      </c>
      <c r="E13" s="60" t="n">
        <f aca="false">0.2126*B13-410.5165</f>
        <v>11.9197</v>
      </c>
      <c r="F13" s="12" t="n">
        <f aca="false">D13-E13</f>
        <v>8.75029999999996</v>
      </c>
    </row>
    <row r="14" customFormat="false" ht="15" hidden="false" customHeight="false" outlineLevel="0" collapsed="false">
      <c r="A14" s="1" t="n">
        <v>10</v>
      </c>
      <c r="B14" s="1" t="n">
        <v>1988</v>
      </c>
      <c r="C14" s="1" t="n">
        <v>2.16</v>
      </c>
      <c r="D14" s="35" t="n">
        <f aca="false">C14*$D$2</f>
        <v>16.848</v>
      </c>
      <c r="E14" s="60" t="n">
        <f aca="false">0.2126*B14-410.5165</f>
        <v>12.1323</v>
      </c>
      <c r="F14" s="12" t="n">
        <f aca="false">D14-E14</f>
        <v>4.71570000000001</v>
      </c>
    </row>
    <row r="15" customFormat="false" ht="15" hidden="false" customHeight="false" outlineLevel="0" collapsed="false">
      <c r="A15" s="1" t="n">
        <v>11</v>
      </c>
      <c r="B15" s="1" t="n">
        <v>1989</v>
      </c>
      <c r="C15" s="1" t="n">
        <v>1.46</v>
      </c>
      <c r="D15" s="35" t="n">
        <f aca="false">C15*$D$2</f>
        <v>11.388</v>
      </c>
      <c r="E15" s="60" t="n">
        <f aca="false">0.2126*B15-410.5165</f>
        <v>12.3449</v>
      </c>
      <c r="F15" s="12" t="n">
        <f aca="false">D15-E15</f>
        <v>-0.956899999999996</v>
      </c>
    </row>
    <row r="16" customFormat="false" ht="15" hidden="false" customHeight="false" outlineLevel="0" collapsed="false">
      <c r="A16" s="1" t="n">
        <v>12</v>
      </c>
      <c r="B16" s="1" t="n">
        <v>1990</v>
      </c>
      <c r="C16" s="1" t="n">
        <v>1.22</v>
      </c>
      <c r="D16" s="35" t="n">
        <f aca="false">C16*$D$2</f>
        <v>9.516</v>
      </c>
      <c r="E16" s="60" t="n">
        <f aca="false">0.2126*B16-410.5165</f>
        <v>12.5575</v>
      </c>
      <c r="F16" s="12" t="n">
        <f aca="false">D16-E16</f>
        <v>-3.0415</v>
      </c>
    </row>
    <row r="17" customFormat="false" ht="15" hidden="false" customHeight="false" outlineLevel="0" collapsed="false">
      <c r="A17" s="1" t="n">
        <v>13</v>
      </c>
      <c r="B17" s="1" t="n">
        <v>1991</v>
      </c>
      <c r="C17" s="1" t="n">
        <v>0.75</v>
      </c>
      <c r="D17" s="44" t="n">
        <f aca="false">C17*$D$2</f>
        <v>5.85</v>
      </c>
      <c r="E17" s="60" t="n">
        <f aca="false">0.2126*B17-410.5165</f>
        <v>12.7701</v>
      </c>
      <c r="F17" s="12" t="n">
        <f aca="false">D17-E17</f>
        <v>-6.92010000000001</v>
      </c>
    </row>
    <row r="18" customFormat="false" ht="15" hidden="false" customHeight="false" outlineLevel="0" collapsed="false">
      <c r="A18" s="13" t="n">
        <v>14</v>
      </c>
      <c r="B18" s="13" t="n">
        <v>1992</v>
      </c>
      <c r="C18" s="13" t="n">
        <v>0.72</v>
      </c>
      <c r="D18" s="61" t="n">
        <f aca="false">C18*$D$2</f>
        <v>5.616</v>
      </c>
      <c r="E18" s="62" t="n">
        <f aca="false">0.2126*B18-410.5165</f>
        <v>12.9827</v>
      </c>
      <c r="F18" s="63" t="n">
        <f aca="false">D18-E18</f>
        <v>-7.36670000000002</v>
      </c>
      <c r="G18" s="64" t="n">
        <v>-0.312</v>
      </c>
      <c r="H18" s="64" t="n">
        <v>-0.419</v>
      </c>
    </row>
    <row r="19" customFormat="false" ht="15" hidden="false" customHeight="false" outlineLevel="0" collapsed="false">
      <c r="A19" s="1" t="n">
        <v>15</v>
      </c>
      <c r="B19" s="1" t="n">
        <v>1993</v>
      </c>
      <c r="C19" s="1" t="n">
        <v>1.23</v>
      </c>
      <c r="D19" s="35" t="n">
        <f aca="false">C19*$D$2</f>
        <v>9.594</v>
      </c>
      <c r="E19" s="60" t="n">
        <f aca="false">0.2126*B19-410.5165</f>
        <v>13.1953</v>
      </c>
      <c r="F19" s="12" t="n">
        <f aca="false">D19-E19</f>
        <v>-3.60130000000003</v>
      </c>
    </row>
    <row r="20" customFormat="false" ht="15" hidden="false" customHeight="false" outlineLevel="0" collapsed="false">
      <c r="A20" s="1" t="n">
        <v>16</v>
      </c>
      <c r="B20" s="1" t="n">
        <v>1994</v>
      </c>
      <c r="C20" s="1" t="n">
        <v>1.66</v>
      </c>
      <c r="D20" s="35" t="n">
        <f aca="false">C20*$D$2</f>
        <v>12.948</v>
      </c>
      <c r="E20" s="60" t="n">
        <f aca="false">0.2126*B20-410.5165</f>
        <v>13.4079</v>
      </c>
      <c r="F20" s="12" t="n">
        <f aca="false">D20-E20</f>
        <v>-0.459900000000042</v>
      </c>
    </row>
    <row r="21" customFormat="false" ht="15" hidden="false" customHeight="false" outlineLevel="0" collapsed="false">
      <c r="A21" s="1" t="n">
        <v>17</v>
      </c>
      <c r="B21" s="1" t="n">
        <v>1995</v>
      </c>
      <c r="C21" s="1" t="n">
        <v>2</v>
      </c>
      <c r="D21" s="35" t="n">
        <f aca="false">C21*$D$2</f>
        <v>15.6</v>
      </c>
      <c r="E21" s="60" t="n">
        <f aca="false">0.2126*B21-410.5165</f>
        <v>13.6205</v>
      </c>
      <c r="F21" s="12" t="n">
        <f aca="false">D21-E21</f>
        <v>1.97950000000001</v>
      </c>
    </row>
    <row r="22" customFormat="false" ht="15" hidden="false" customHeight="false" outlineLevel="0" collapsed="false">
      <c r="A22" s="1" t="n">
        <v>18</v>
      </c>
      <c r="B22" s="1" t="n">
        <v>1996</v>
      </c>
      <c r="C22" s="1" t="n">
        <v>1.05</v>
      </c>
      <c r="D22" s="35" t="n">
        <f aca="false">C22*$D$2</f>
        <v>8.19</v>
      </c>
      <c r="E22" s="60" t="n">
        <f aca="false">0.2126*B22-410.5165</f>
        <v>13.8331</v>
      </c>
      <c r="F22" s="12" t="n">
        <f aca="false">D22-E22</f>
        <v>-5.6431</v>
      </c>
    </row>
    <row r="23" customFormat="false" ht="15" hidden="false" customHeight="false" outlineLevel="0" collapsed="false">
      <c r="A23" s="1" t="n">
        <v>19</v>
      </c>
      <c r="B23" s="1" t="n">
        <v>1997</v>
      </c>
      <c r="C23" s="1" t="n">
        <v>1.97</v>
      </c>
      <c r="D23" s="35" t="n">
        <f aca="false">C23*$D$2</f>
        <v>15.366</v>
      </c>
      <c r="E23" s="60" t="n">
        <f aca="false">0.2126*B23-410.5165</f>
        <v>14.0457</v>
      </c>
      <c r="F23" s="12" t="n">
        <f aca="false">D23-E23</f>
        <v>1.32029999999999</v>
      </c>
    </row>
    <row r="24" customFormat="false" ht="15" hidden="false" customHeight="false" outlineLevel="0" collapsed="false">
      <c r="A24" s="1" t="n">
        <v>20</v>
      </c>
      <c r="B24" s="65" t="n">
        <v>1998</v>
      </c>
      <c r="C24" s="66" t="n">
        <v>2.84</v>
      </c>
      <c r="D24" s="67" t="n">
        <f aca="false">C24*$D$2</f>
        <v>22.152</v>
      </c>
      <c r="E24" s="68" t="n">
        <f aca="false">0.2126*B24-410.5165</f>
        <v>14.2583</v>
      </c>
      <c r="F24" s="69" t="n">
        <f aca="false">D24-E24</f>
        <v>7.89369999999998</v>
      </c>
      <c r="G24" s="70" t="n">
        <v>0.544</v>
      </c>
      <c r="H24" s="70" t="n">
        <v>0.344</v>
      </c>
    </row>
    <row r="25" customFormat="false" ht="15" hidden="false" customHeight="false" outlineLevel="0" collapsed="false">
      <c r="A25" s="1" t="n">
        <v>21</v>
      </c>
      <c r="B25" s="23" t="n">
        <v>1999</v>
      </c>
      <c r="C25" s="1" t="n">
        <v>1.33</v>
      </c>
      <c r="D25" s="71" t="n">
        <f aca="false">C25*$D$2</f>
        <v>10.374</v>
      </c>
      <c r="E25" s="60" t="n">
        <f aca="false">0.2126*B25-410.5165</f>
        <v>14.4709</v>
      </c>
      <c r="F25" s="24" t="n">
        <f aca="false">D25-E25</f>
        <v>-4.09690000000003</v>
      </c>
      <c r="G25" s="72" t="n">
        <v>-0.388</v>
      </c>
      <c r="H25" s="72" t="n">
        <v>-0.16</v>
      </c>
      <c r="I25" s="17"/>
      <c r="J25" s="17"/>
      <c r="K25" s="17"/>
      <c r="L25" s="17"/>
    </row>
    <row r="26" customFormat="false" ht="15" hidden="false" customHeight="false" outlineLevel="0" collapsed="false">
      <c r="A26" s="1" t="n">
        <v>22</v>
      </c>
      <c r="B26" s="1" t="n">
        <v>2000</v>
      </c>
      <c r="C26" s="1" t="n">
        <v>1.25</v>
      </c>
      <c r="D26" s="35" t="n">
        <f aca="false">C26*$D$2</f>
        <v>9.75</v>
      </c>
      <c r="E26" s="60" t="n">
        <f aca="false">0.2126*B26-410.5165</f>
        <v>14.6835</v>
      </c>
      <c r="F26" s="12" t="n">
        <f aca="false">D26-E26</f>
        <v>-4.93350000000004</v>
      </c>
      <c r="H26" s="17"/>
      <c r="I26" s="17"/>
      <c r="J26" s="17"/>
      <c r="K26" s="17"/>
      <c r="L26" s="17"/>
    </row>
    <row r="27" customFormat="false" ht="15" hidden="false" customHeight="false" outlineLevel="0" collapsed="false">
      <c r="A27" s="1" t="n">
        <v>23</v>
      </c>
      <c r="B27" s="1" t="n">
        <v>2001</v>
      </c>
      <c r="C27" s="1" t="n">
        <v>1.84</v>
      </c>
      <c r="D27" s="35" t="n">
        <f aca="false">C27*$D$2</f>
        <v>14.352</v>
      </c>
      <c r="E27" s="60" t="n">
        <f aca="false">0.2126*B27-410.5165</f>
        <v>14.8961</v>
      </c>
      <c r="F27" s="12" t="n">
        <f aca="false">D27-E27</f>
        <v>-0.54409999999999</v>
      </c>
      <c r="H27" s="17"/>
      <c r="I27" s="17"/>
      <c r="J27" s="17"/>
      <c r="K27" s="17"/>
      <c r="L27" s="17"/>
    </row>
    <row r="28" customFormat="false" ht="15" hidden="false" customHeight="false" outlineLevel="0" collapsed="false">
      <c r="A28" s="1" t="n">
        <v>24</v>
      </c>
      <c r="B28" s="1" t="n">
        <v>2002</v>
      </c>
      <c r="C28" s="1" t="n">
        <v>2.38</v>
      </c>
      <c r="D28" s="35" t="n">
        <f aca="false">C28*$D$2</f>
        <v>18.564</v>
      </c>
      <c r="E28" s="60" t="n">
        <f aca="false">0.2126*B28-410.5165</f>
        <v>15.1087</v>
      </c>
      <c r="F28" s="12" t="n">
        <f aca="false">D28-E28</f>
        <v>3.4553</v>
      </c>
      <c r="H28" s="17"/>
      <c r="I28" s="17"/>
      <c r="J28" s="17"/>
      <c r="K28" s="17"/>
      <c r="L28" s="17"/>
    </row>
    <row r="29" customFormat="false" ht="15" hidden="false" customHeight="false" outlineLevel="0" collapsed="false">
      <c r="A29" s="1" t="n">
        <v>25</v>
      </c>
      <c r="B29" s="1" t="n">
        <v>2003</v>
      </c>
      <c r="C29" s="1" t="n">
        <v>2.28</v>
      </c>
      <c r="D29" s="35" t="n">
        <f aca="false">C29*$D$2</f>
        <v>17.784</v>
      </c>
      <c r="E29" s="60" t="n">
        <f aca="false">0.2126*B29-410.5165</f>
        <v>15.3213</v>
      </c>
      <c r="F29" s="12" t="n">
        <f aca="false">D29-E29</f>
        <v>2.46269999999999</v>
      </c>
      <c r="H29" s="17"/>
      <c r="I29" s="17"/>
      <c r="J29" s="17"/>
      <c r="K29" s="17"/>
      <c r="L29" s="17"/>
    </row>
    <row r="30" customFormat="false" ht="15" hidden="false" customHeight="false" outlineLevel="0" collapsed="false">
      <c r="A30" s="1" t="n">
        <v>26</v>
      </c>
      <c r="B30" s="1" t="n">
        <v>2004</v>
      </c>
      <c r="C30" s="1" t="n">
        <v>1.56</v>
      </c>
      <c r="D30" s="35" t="n">
        <f aca="false">C30*$D$2</f>
        <v>12.168</v>
      </c>
      <c r="E30" s="60" t="n">
        <f aca="false">0.2126*B30-410.5165</f>
        <v>15.5339</v>
      </c>
      <c r="F30" s="12" t="n">
        <f aca="false">D30-E30</f>
        <v>-3.36590000000002</v>
      </c>
      <c r="H30" s="17"/>
      <c r="I30" s="17"/>
      <c r="J30" s="17"/>
      <c r="K30" s="17"/>
      <c r="L30" s="17"/>
    </row>
    <row r="31" customFormat="false" ht="15" hidden="false" customHeight="false" outlineLevel="0" collapsed="false">
      <c r="A31" s="1" t="n">
        <v>27</v>
      </c>
      <c r="B31" s="1" t="n">
        <v>2005</v>
      </c>
      <c r="C31" s="1" t="n">
        <v>2.46</v>
      </c>
      <c r="D31" s="35" t="n">
        <f aca="false">C31*$D$2</f>
        <v>19.188</v>
      </c>
      <c r="E31" s="60" t="n">
        <f aca="false">0.2126*B31-410.5165</f>
        <v>15.7465</v>
      </c>
      <c r="F31" s="12" t="n">
        <f aca="false">D31-E31</f>
        <v>3.44149999999997</v>
      </c>
      <c r="H31" s="17"/>
      <c r="I31" s="17"/>
      <c r="J31" s="17"/>
      <c r="K31" s="17"/>
      <c r="L31" s="17"/>
    </row>
    <row r="32" customFormat="false" ht="15" hidden="false" customHeight="false" outlineLevel="0" collapsed="false">
      <c r="A32" s="1" t="n">
        <v>28</v>
      </c>
      <c r="B32" s="1" t="n">
        <v>2006</v>
      </c>
      <c r="C32" s="1" t="n">
        <v>1.77</v>
      </c>
      <c r="D32" s="35" t="n">
        <f aca="false">C32*$D$2</f>
        <v>13.806</v>
      </c>
      <c r="E32" s="60" t="n">
        <f aca="false">0.2126*B32-410.5165</f>
        <v>15.9591</v>
      </c>
      <c r="F32" s="12" t="n">
        <f aca="false">D32-E32</f>
        <v>-2.15310000000004</v>
      </c>
      <c r="H32" s="17"/>
      <c r="I32" s="17"/>
      <c r="J32" s="17"/>
      <c r="K32" s="17"/>
      <c r="L32" s="17"/>
    </row>
    <row r="33" customFormat="false" ht="15" hidden="false" customHeight="false" outlineLevel="0" collapsed="false">
      <c r="A33" s="1" t="n">
        <v>29</v>
      </c>
      <c r="B33" s="1" t="n">
        <v>2007</v>
      </c>
      <c r="C33" s="1" t="n">
        <v>2.12</v>
      </c>
      <c r="D33" s="35" t="n">
        <f aca="false">C33*$D$2</f>
        <v>16.536</v>
      </c>
      <c r="E33" s="60" t="n">
        <f aca="false">0.2126*B33-410.5165</f>
        <v>16.1717</v>
      </c>
      <c r="F33" s="12" t="n">
        <f aca="false">D33-E33</f>
        <v>0.364300000000014</v>
      </c>
    </row>
    <row r="34" customFormat="false" ht="15" hidden="false" customHeight="false" outlineLevel="0" collapsed="false">
      <c r="A34" s="1" t="n">
        <v>30</v>
      </c>
      <c r="B34" s="1" t="n">
        <v>2008</v>
      </c>
      <c r="C34" s="1" t="n">
        <v>1.78</v>
      </c>
      <c r="D34" s="35" t="n">
        <f aca="false">C34*$D$2</f>
        <v>13.884</v>
      </c>
      <c r="E34" s="60" t="n">
        <f aca="false">0.2126*B34-410.5165</f>
        <v>16.3843</v>
      </c>
      <c r="F34" s="12" t="n">
        <f aca="false">D34-E34</f>
        <v>-2.5003</v>
      </c>
    </row>
    <row r="35" customFormat="false" ht="15" hidden="false" customHeight="false" outlineLevel="0" collapsed="false">
      <c r="A35" s="1" t="n">
        <v>31</v>
      </c>
      <c r="B35" s="1" t="n">
        <v>2009</v>
      </c>
      <c r="C35" s="1" t="n">
        <v>1.58</v>
      </c>
      <c r="D35" s="35" t="n">
        <f aca="false">C35*$D$2</f>
        <v>12.324</v>
      </c>
      <c r="E35" s="60" t="n">
        <f aca="false">0.2126*B35-410.5165</f>
        <v>16.5969</v>
      </c>
      <c r="F35" s="12" t="n">
        <f aca="false">D35-E35</f>
        <v>-4.27290000000001</v>
      </c>
    </row>
    <row r="36" customFormat="false" ht="15" hidden="false" customHeight="false" outlineLevel="0" collapsed="false">
      <c r="A36" s="1" t="n">
        <v>32</v>
      </c>
      <c r="B36" s="1" t="n">
        <v>2010</v>
      </c>
      <c r="C36" s="1" t="n">
        <v>2.41</v>
      </c>
      <c r="D36" s="35" t="n">
        <f aca="false">C36*$D$2</f>
        <v>18.798</v>
      </c>
      <c r="E36" s="60" t="n">
        <f aca="false">0.2126*B36-410.5165</f>
        <v>16.8095</v>
      </c>
      <c r="F36" s="12" t="n">
        <f aca="false">D36-E36</f>
        <v>1.98849999999999</v>
      </c>
    </row>
    <row r="37" customFormat="false" ht="15" hidden="false" customHeight="false" outlineLevel="0" collapsed="false">
      <c r="A37" s="1" t="n">
        <v>33</v>
      </c>
      <c r="B37" s="1" t="n">
        <v>2011</v>
      </c>
      <c r="C37" s="1" t="n">
        <v>1.68</v>
      </c>
      <c r="D37" s="35" t="n">
        <f aca="false">C37*$D$2</f>
        <v>13.104</v>
      </c>
      <c r="E37" s="60" t="n">
        <f aca="false">0.2126*B37-410.5165</f>
        <v>17.0221</v>
      </c>
      <c r="F37" s="12" t="n">
        <f aca="false">D37-E37</f>
        <v>-3.91810000000002</v>
      </c>
    </row>
    <row r="38" customFormat="false" ht="15" hidden="false" customHeight="false" outlineLevel="0" collapsed="false">
      <c r="A38" s="1" t="n">
        <v>34</v>
      </c>
      <c r="B38" s="1" t="n">
        <v>2012</v>
      </c>
      <c r="C38" s="1" t="n">
        <v>2.41</v>
      </c>
      <c r="D38" s="35" t="n">
        <f aca="false">C38*$D$2</f>
        <v>18.798</v>
      </c>
      <c r="E38" s="60" t="n">
        <f aca="false">0.2126*B38-410.5165</f>
        <v>17.2347</v>
      </c>
      <c r="F38" s="12" t="n">
        <f aca="false">D38-E38</f>
        <v>1.56329999999997</v>
      </c>
    </row>
    <row r="39" customFormat="false" ht="15" hidden="false" customHeight="false" outlineLevel="0" collapsed="false">
      <c r="A39" s="1" t="n">
        <v>35</v>
      </c>
      <c r="B39" s="1" t="n">
        <v>2013</v>
      </c>
      <c r="C39" s="1" t="n">
        <v>2.45</v>
      </c>
      <c r="D39" s="35" t="n">
        <f aca="false">C39*$D$2</f>
        <v>19.11</v>
      </c>
      <c r="E39" s="60" t="n">
        <f aca="false">0.2126*B39-410.5165</f>
        <v>17.4473</v>
      </c>
      <c r="F39" s="12" t="n">
        <f aca="false">D39-E39</f>
        <v>1.66269999999996</v>
      </c>
    </row>
    <row r="40" customFormat="false" ht="15" hidden="false" customHeight="false" outlineLevel="0" collapsed="false">
      <c r="A40" s="1" t="n">
        <v>36</v>
      </c>
      <c r="B40" s="1" t="n">
        <v>2014</v>
      </c>
      <c r="C40" s="1" t="n">
        <v>2.04</v>
      </c>
      <c r="D40" s="35" t="n">
        <f aca="false">C40*$D$2</f>
        <v>15.912</v>
      </c>
      <c r="E40" s="60" t="n">
        <f aca="false">0.2126*B40-410.5165</f>
        <v>17.6599</v>
      </c>
      <c r="F40" s="12" t="n">
        <f aca="false">D40-E40</f>
        <v>-1.74789999999999</v>
      </c>
    </row>
    <row r="41" customFormat="false" ht="15" hidden="false" customHeight="false" outlineLevel="0" collapsed="false">
      <c r="A41" s="1" t="n">
        <v>37</v>
      </c>
      <c r="B41" s="1" t="n">
        <v>2015</v>
      </c>
      <c r="C41" s="1" t="n">
        <v>2.95</v>
      </c>
      <c r="D41" s="35" t="n">
        <f aca="false">C41*$D$2</f>
        <v>23.01</v>
      </c>
      <c r="E41" s="60" t="n">
        <f aca="false">0.2126*B41-410.5165</f>
        <v>17.8725</v>
      </c>
      <c r="F41" s="12" t="n">
        <f aca="false">D41-E41</f>
        <v>5.1375</v>
      </c>
    </row>
    <row r="42" customFormat="false" ht="15" hidden="false" customHeight="false" outlineLevel="0" collapsed="false">
      <c r="A42" s="1" t="n">
        <v>38</v>
      </c>
      <c r="B42" s="1" t="n">
        <v>2016</v>
      </c>
      <c r="C42" s="1" t="n">
        <v>2.83</v>
      </c>
      <c r="D42" s="35" t="n">
        <f aca="false">C42*$D$2</f>
        <v>22.074</v>
      </c>
      <c r="E42" s="60" t="n">
        <f aca="false">0.2126*B42-410.5165</f>
        <v>18.0851</v>
      </c>
      <c r="F42" s="12" t="n">
        <f aca="false">D42-E42</f>
        <v>3.98889999999999</v>
      </c>
    </row>
    <row r="43" customFormat="false" ht="15" hidden="false" customHeight="false" outlineLevel="0" collapsed="false">
      <c r="A43" s="1" t="n">
        <v>39</v>
      </c>
      <c r="B43" s="1" t="n">
        <v>2017</v>
      </c>
      <c r="C43" s="1" t="n">
        <v>2.11</v>
      </c>
      <c r="D43" s="35" t="n">
        <f aca="false">C43*$D$2</f>
        <v>16.458</v>
      </c>
      <c r="E43" s="60" t="n">
        <f aca="false">0.2126*B43-410.5165</f>
        <v>18.2977</v>
      </c>
      <c r="F43" s="12" t="n">
        <f aca="false">D43-E43</f>
        <v>-1.83970000000002</v>
      </c>
    </row>
    <row r="44" customFormat="false" ht="15" hidden="false" customHeight="false" outlineLevel="0" collapsed="false">
      <c r="A44" s="1" t="n">
        <v>40</v>
      </c>
      <c r="B44" s="1" t="n">
        <v>2018</v>
      </c>
      <c r="C44" s="1" t="n">
        <v>2.42</v>
      </c>
      <c r="D44" s="35" t="n">
        <f aca="false">C44*$D$2</f>
        <v>18.876</v>
      </c>
      <c r="E44" s="60" t="n">
        <f aca="false">0.2126*B44-410.5165</f>
        <v>18.5103</v>
      </c>
      <c r="F44" s="12" t="n">
        <f aca="false">D44-E44</f>
        <v>0.365699999999968</v>
      </c>
    </row>
    <row r="45" customFormat="false" ht="15" hidden="false" customHeight="false" outlineLevel="0" collapsed="false">
      <c r="A45" s="1" t="n">
        <v>41</v>
      </c>
      <c r="B45" s="1" t="n">
        <v>2019</v>
      </c>
      <c r="C45" s="1" t="n">
        <v>2.52</v>
      </c>
      <c r="D45" s="35" t="n">
        <f aca="false">C45*$D$2</f>
        <v>19.656</v>
      </c>
      <c r="E45" s="60" t="n">
        <f aca="false">0.2126*B45-410.5165</f>
        <v>18.7229</v>
      </c>
      <c r="F45" s="12" t="n">
        <f aca="false">D45-E45</f>
        <v>0.933099999999961</v>
      </c>
    </row>
    <row r="46" customFormat="false" ht="15" hidden="false" customHeight="false" outlineLevel="0" collapsed="false">
      <c r="A46" s="1" t="n">
        <v>42</v>
      </c>
      <c r="B46" s="73" t="n">
        <v>2020</v>
      </c>
      <c r="C46" s="66" t="n">
        <v>2.35</v>
      </c>
      <c r="D46" s="74" t="n">
        <f aca="false">C46*$D$2</f>
        <v>18.33</v>
      </c>
      <c r="E46" s="68" t="n">
        <f aca="false">0.2126*B46-410.5165</f>
        <v>18.9355</v>
      </c>
      <c r="F46" s="75" t="n">
        <f aca="false">D46-E46</f>
        <v>-0.605499999999989</v>
      </c>
    </row>
    <row r="47" customFormat="false" ht="15" hidden="false" customHeight="false" outlineLevel="0" collapsed="false">
      <c r="A47" s="1" t="n">
        <v>43</v>
      </c>
      <c r="B47" s="1" t="n">
        <v>2021</v>
      </c>
      <c r="C47" s="1" t="n">
        <v>2.5</v>
      </c>
      <c r="D47" s="35" t="n">
        <f aca="false">C47*$D$2</f>
        <v>19.5</v>
      </c>
      <c r="E47" s="60" t="n">
        <f aca="false">0.2126*B47-410.5165</f>
        <v>19.1481</v>
      </c>
      <c r="F47" s="12" t="n">
        <f aca="false">D47-E47</f>
        <v>0.351900000000001</v>
      </c>
    </row>
    <row r="48" customFormat="false" ht="15" hidden="false" customHeight="false" outlineLevel="0" collapsed="false">
      <c r="A48" s="1" t="n">
        <v>44</v>
      </c>
      <c r="B48" s="1" t="n">
        <v>2022</v>
      </c>
      <c r="C48" s="1" t="n">
        <v>2.31</v>
      </c>
      <c r="D48" s="35" t="n">
        <f aca="false">C48*$D$2</f>
        <v>18.018</v>
      </c>
      <c r="E48" s="60" t="n">
        <f aca="false">0.2126*B48-410.5165</f>
        <v>19.3607</v>
      </c>
      <c r="F48" s="12" t="n">
        <f aca="false">D48-E48</f>
        <v>-1.34270000000001</v>
      </c>
    </row>
    <row r="49" customFormat="false" ht="15" hidden="false" customHeight="false" outlineLevel="0" collapsed="false">
      <c r="A49" s="1" t="n">
        <v>45</v>
      </c>
      <c r="B49" s="1" t="n">
        <v>2023</v>
      </c>
      <c r="C49" s="1" t="n">
        <v>2.74</v>
      </c>
      <c r="D49" s="35" t="n">
        <f aca="false">C49*$D$2</f>
        <v>21.372</v>
      </c>
      <c r="E49" s="60" t="n">
        <f aca="false">0.2126*B49-410.5165</f>
        <v>19.5733</v>
      </c>
      <c r="F49" s="12" t="n">
        <f aca="false">D49-E49</f>
        <v>1.79869999999998</v>
      </c>
    </row>
    <row r="50" customFormat="false" ht="15" hidden="false" customHeight="false" outlineLevel="0" collapsed="false">
      <c r="G50" s="76"/>
      <c r="H50" s="77"/>
      <c r="I50" s="77"/>
      <c r="J50" s="77"/>
      <c r="K50" s="77"/>
      <c r="L50" s="77"/>
      <c r="M50" s="77"/>
    </row>
    <row r="51" customFormat="false" ht="22.05" hidden="false" customHeight="false" outlineLevel="0" collapsed="false">
      <c r="G51" s="76"/>
      <c r="H51" s="78" t="s">
        <v>16</v>
      </c>
      <c r="I51" s="79" t="n">
        <v>1992</v>
      </c>
      <c r="J51" s="80" t="n">
        <v>1998</v>
      </c>
      <c r="K51" s="81" t="n">
        <v>1999</v>
      </c>
      <c r="L51" s="82" t="n">
        <v>2020</v>
      </c>
      <c r="M51" s="77"/>
    </row>
    <row r="52" customFormat="false" ht="32.1" hidden="false" customHeight="true" outlineLevel="0" collapsed="false">
      <c r="G52" s="76"/>
      <c r="H52" s="83" t="s">
        <v>30</v>
      </c>
      <c r="I52" s="84" t="s">
        <v>31</v>
      </c>
      <c r="J52" s="85" t="s">
        <v>32</v>
      </c>
      <c r="K52" s="86" t="s">
        <v>33</v>
      </c>
      <c r="L52" s="87" t="s">
        <v>34</v>
      </c>
      <c r="M52" s="77"/>
    </row>
    <row r="53" customFormat="false" ht="16.05" hidden="false" customHeight="true" outlineLevel="0" collapsed="false">
      <c r="F53" s="76"/>
      <c r="G53" s="76"/>
      <c r="H53" s="76"/>
      <c r="I53" s="76"/>
      <c r="J53" s="76" t="s">
        <v>35</v>
      </c>
      <c r="K53" s="76" t="s">
        <v>35</v>
      </c>
      <c r="L53" s="76" t="s">
        <v>35</v>
      </c>
      <c r="M53" s="76"/>
      <c r="N53" s="76"/>
    </row>
    <row r="54" customFormat="false" ht="19.7" hidden="false" customHeight="false" outlineLevel="0" collapsed="false">
      <c r="G54" s="76"/>
      <c r="H54" s="88" t="s">
        <v>36</v>
      </c>
      <c r="I54" s="89" t="n">
        <v>27.79</v>
      </c>
      <c r="J54" s="90" t="n">
        <v>30.5</v>
      </c>
      <c r="K54" s="91" t="n">
        <v>30.84</v>
      </c>
      <c r="L54" s="92" t="n">
        <v>39.3</v>
      </c>
      <c r="M54" s="77"/>
    </row>
    <row r="55" customFormat="false" ht="19.7" hidden="false" customHeight="false" outlineLevel="0" collapsed="false">
      <c r="G55" s="76"/>
      <c r="H55" s="93" t="s">
        <v>37</v>
      </c>
      <c r="I55" s="94" t="n">
        <v>-0.9</v>
      </c>
      <c r="J55" s="95" t="n">
        <v>-1.01</v>
      </c>
      <c r="K55" s="96" t="n">
        <v>-1.13</v>
      </c>
      <c r="L55" s="97" t="n">
        <v>-2.52</v>
      </c>
      <c r="M55" s="77"/>
    </row>
    <row r="56" customFormat="false" ht="8.05" hidden="false" customHeight="true" outlineLevel="0" collapsed="false">
      <c r="G56" s="76"/>
      <c r="H56" s="98"/>
      <c r="I56" s="98"/>
      <c r="J56" s="77"/>
      <c r="K56" s="77"/>
      <c r="L56" s="77"/>
      <c r="M56" s="77"/>
    </row>
    <row r="57" customFormat="false" ht="19.7" hidden="false" customHeight="false" outlineLevel="0" collapsed="false">
      <c r="G57" s="76"/>
      <c r="H57" s="99" t="s">
        <v>38</v>
      </c>
      <c r="I57" s="89" t="n">
        <v>5.6</v>
      </c>
      <c r="J57" s="90" t="n">
        <v>22.2</v>
      </c>
      <c r="K57" s="91" t="n">
        <v>10.4</v>
      </c>
      <c r="L57" s="92" t="n">
        <v>18.3</v>
      </c>
      <c r="M57" s="77"/>
    </row>
    <row r="58" customFormat="false" ht="19.7" hidden="false" customHeight="false" outlineLevel="0" collapsed="false">
      <c r="G58" s="76"/>
      <c r="H58" s="93" t="s">
        <v>37</v>
      </c>
      <c r="I58" s="94" t="n">
        <v>-7.37</v>
      </c>
      <c r="J58" s="95" t="n">
        <v>7.89</v>
      </c>
      <c r="K58" s="96" t="n">
        <v>-4.1</v>
      </c>
      <c r="L58" s="97" t="n">
        <v>-0.61</v>
      </c>
      <c r="M58" s="77"/>
    </row>
    <row r="59" customFormat="false" ht="8.55" hidden="false" customHeight="true" outlineLevel="0" collapsed="false">
      <c r="G59" s="76"/>
      <c r="H59" s="76"/>
      <c r="I59" s="76"/>
      <c r="J59" s="76"/>
      <c r="K59" s="76"/>
      <c r="L59" s="76"/>
      <c r="M59" s="76"/>
    </row>
    <row r="60" customFormat="false" ht="41.65" hidden="false" customHeight="true" outlineLevel="0" collapsed="false">
      <c r="G60" s="76"/>
      <c r="H60" s="100" t="s">
        <v>39</v>
      </c>
      <c r="I60" s="101" t="n">
        <f aca="false">I57/I54</f>
        <v>0.201511335012594</v>
      </c>
      <c r="J60" s="102" t="n">
        <v>0.73</v>
      </c>
      <c r="K60" s="103" t="n">
        <f aca="false">K57/K54</f>
        <v>0.337224383916991</v>
      </c>
      <c r="L60" s="104" t="n">
        <f aca="false">L57/L54</f>
        <v>0.465648854961832</v>
      </c>
      <c r="M60" s="76"/>
    </row>
    <row r="61" customFormat="false" ht="8.55" hidden="false" customHeight="true" outlineLevel="0" collapsed="false">
      <c r="G61" s="76"/>
      <c r="H61" s="76"/>
      <c r="I61" s="76"/>
      <c r="J61" s="76"/>
      <c r="K61" s="76"/>
      <c r="L61" s="76"/>
      <c r="M61" s="76"/>
    </row>
    <row r="62" customFormat="false" ht="11.1" hidden="false" customHeight="true" outlineLevel="0" collapsed="false">
      <c r="G62" s="76"/>
      <c r="H62" s="77"/>
      <c r="I62" s="77"/>
      <c r="J62" s="77"/>
      <c r="K62" s="77"/>
      <c r="L62" s="77"/>
      <c r="M62" s="77"/>
    </row>
    <row r="63" customFormat="false" ht="22.05" hidden="false" customHeight="false" outlineLevel="0" collapsed="false">
      <c r="G63" s="76"/>
      <c r="H63" s="78" t="s">
        <v>16</v>
      </c>
      <c r="I63" s="79" t="n">
        <v>1992</v>
      </c>
      <c r="J63" s="80" t="n">
        <v>1998</v>
      </c>
      <c r="K63" s="81" t="n">
        <v>1999</v>
      </c>
      <c r="L63" s="82" t="n">
        <v>2020</v>
      </c>
      <c r="M63" s="77"/>
    </row>
    <row r="64" customFormat="false" ht="30.1" hidden="false" customHeight="false" outlineLevel="0" collapsed="false">
      <c r="G64" s="76"/>
      <c r="H64" s="105" t="s">
        <v>30</v>
      </c>
      <c r="I64" s="84" t="s">
        <v>31</v>
      </c>
      <c r="J64" s="85" t="s">
        <v>32</v>
      </c>
      <c r="K64" s="86" t="s">
        <v>33</v>
      </c>
      <c r="L64" s="87" t="s">
        <v>34</v>
      </c>
      <c r="M64" s="77"/>
    </row>
    <row r="65" customFormat="false" ht="15" hidden="false" customHeight="false" outlineLevel="0" collapsed="false">
      <c r="G65" s="76"/>
      <c r="H65" s="76"/>
      <c r="I65" s="76"/>
      <c r="J65" s="76" t="s">
        <v>35</v>
      </c>
      <c r="K65" s="76" t="s">
        <v>35</v>
      </c>
      <c r="L65" s="76" t="s">
        <v>35</v>
      </c>
      <c r="M65" s="76"/>
    </row>
    <row r="66" customFormat="false" ht="19.7" hidden="false" customHeight="false" outlineLevel="0" collapsed="false">
      <c r="G66" s="76"/>
      <c r="H66" s="99" t="s">
        <v>38</v>
      </c>
      <c r="I66" s="89" t="n">
        <v>5.6</v>
      </c>
      <c r="J66" s="90" t="n">
        <v>22.2</v>
      </c>
      <c r="K66" s="91" t="n">
        <v>10.4</v>
      </c>
      <c r="L66" s="92" t="n">
        <v>18.3</v>
      </c>
      <c r="M66" s="77"/>
    </row>
    <row r="67" customFormat="false" ht="19.7" hidden="false" customHeight="false" outlineLevel="0" collapsed="false">
      <c r="G67" s="76"/>
      <c r="H67" s="93" t="s">
        <v>37</v>
      </c>
      <c r="I67" s="94" t="n">
        <v>-7.37</v>
      </c>
      <c r="J67" s="95" t="n">
        <v>7.89</v>
      </c>
      <c r="K67" s="96" t="n">
        <v>-4.1</v>
      </c>
      <c r="L67" s="97" t="n">
        <v>-0.61</v>
      </c>
      <c r="M67" s="77"/>
    </row>
    <row r="68" customFormat="false" ht="8.2" hidden="false" customHeight="true" outlineLevel="0" collapsed="false">
      <c r="G68" s="76"/>
      <c r="H68" s="76"/>
      <c r="I68" s="76"/>
      <c r="J68" s="76"/>
      <c r="K68" s="76"/>
      <c r="L68" s="76"/>
      <c r="M68" s="76"/>
    </row>
    <row r="69" customFormat="false" ht="19.7" hidden="false" customHeight="false" outlineLevel="0" collapsed="false">
      <c r="H69" s="88" t="s">
        <v>36</v>
      </c>
      <c r="I69" s="89" t="n">
        <v>27.79</v>
      </c>
      <c r="J69" s="90" t="n">
        <v>30.5</v>
      </c>
      <c r="K69" s="91" t="n">
        <v>30.84</v>
      </c>
      <c r="L69" s="92" t="n">
        <v>39.3</v>
      </c>
    </row>
    <row r="70" customFormat="false" ht="19.7" hidden="false" customHeight="false" outlineLevel="0" collapsed="false">
      <c r="H70" s="93" t="s">
        <v>37</v>
      </c>
      <c r="I70" s="94" t="n">
        <v>-0.9</v>
      </c>
      <c r="J70" s="95" t="n">
        <v>-1.01</v>
      </c>
      <c r="K70" s="96" t="n">
        <v>-1.13</v>
      </c>
      <c r="L70" s="97" t="n">
        <v>-2.52</v>
      </c>
    </row>
    <row r="71" customFormat="false" ht="17.35" hidden="false" customHeight="false" outlineLevel="0" collapsed="false">
      <c r="H71" s="98"/>
      <c r="I71" s="98"/>
      <c r="J71" s="77"/>
      <c r="K71" s="77"/>
      <c r="L71" s="77"/>
    </row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hyperlinks>
    <hyperlink ref="C2" r:id="rId1" display="https://gml.noaa.gov/ccgg/trends/gl_gr.html"/>
  </hyperlinks>
  <printOptions headings="false" gridLines="false" gridLinesSet="true" horizontalCentered="false" verticalCentered="false"/>
  <pageMargins left="0.39375" right="0.39375" top="0.63125" bottom="0.63125" header="0.39375" footer="0.39375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Y179"/>
  <sheetViews>
    <sheetView showFormulas="false" showGridLines="true" showRowColHeaders="true" showZeros="true" rightToLeft="false" tabSelected="false" showOutlineSymbols="true" defaultGridColor="true" view="normal" topLeftCell="A43" colorId="64" zoomScale="55" zoomScaleNormal="55" zoomScalePageLayoutView="100" workbookViewId="0">
      <selection pane="topLeft" activeCell="M17" activeCellId="0" sqref="M17"/>
    </sheetView>
  </sheetViews>
  <sheetFormatPr defaultColWidth="11.53515625" defaultRowHeight="15" zeroHeight="false" outlineLevelRow="0" outlineLevelCol="0"/>
  <cols>
    <col collapsed="false" customWidth="false" hidden="false" outlineLevel="0" max="2" min="1" style="1" width="11.53"/>
    <col collapsed="false" customWidth="true" hidden="false" outlineLevel="0" max="3" min="3" style="1" width="26.76"/>
    <col collapsed="false" customWidth="true" hidden="false" outlineLevel="0" max="4" min="4" style="1" width="15.35"/>
    <col collapsed="false" customWidth="true" hidden="false" outlineLevel="0" max="5" min="5" style="1" width="18.85"/>
    <col collapsed="false" customWidth="true" hidden="false" outlineLevel="0" max="6" min="6" style="1" width="15.2"/>
    <col collapsed="false" customWidth="true" hidden="false" outlineLevel="0" max="7" min="7" style="1" width="24.45"/>
    <col collapsed="false" customWidth="true" hidden="false" outlineLevel="0" max="8" min="8" style="1" width="6.34"/>
    <col collapsed="false" customWidth="true" hidden="false" outlineLevel="0" max="9" min="9" style="1" width="28.55"/>
    <col collapsed="false" customWidth="true" hidden="false" outlineLevel="0" max="10" min="10" style="1" width="18.03"/>
    <col collapsed="false" customWidth="true" hidden="false" outlineLevel="0" max="11" min="11" style="1" width="16.08"/>
    <col collapsed="false" customWidth="false" hidden="false" outlineLevel="0" max="14" min="12" style="1" width="11.53"/>
    <col collapsed="false" customWidth="true" hidden="false" outlineLevel="0" max="15" min="15" style="1" width="13.84"/>
    <col collapsed="false" customWidth="false" hidden="false" outlineLevel="0" max="16" min="16" style="1" width="11.53"/>
    <col collapsed="false" customWidth="true" hidden="false" outlineLevel="0" max="17" min="17" style="1" width="30.74"/>
    <col collapsed="false" customWidth="false" hidden="false" outlineLevel="0" max="19" min="18" style="1" width="11.53"/>
    <col collapsed="false" customWidth="true" hidden="false" outlineLevel="0" max="20" min="20" style="1" width="14.6"/>
    <col collapsed="false" customWidth="false" hidden="false" outlineLevel="0" max="16384" min="21" style="1" width="11.53"/>
  </cols>
  <sheetData>
    <row r="1" customFormat="false" ht="28.6" hidden="false" customHeight="true" outlineLevel="0" collapsed="false">
      <c r="C1" s="106" t="s">
        <v>0</v>
      </c>
      <c r="D1" s="106" t="s">
        <v>1</v>
      </c>
      <c r="E1" s="106" t="s">
        <v>2</v>
      </c>
      <c r="F1" s="3"/>
      <c r="G1" s="106" t="s">
        <v>2</v>
      </c>
      <c r="H1" s="4"/>
    </row>
    <row r="2" customFormat="false" ht="15" hidden="false" customHeight="false" outlineLevel="0" collapsed="false">
      <c r="C2" s="1" t="s">
        <v>3</v>
      </c>
      <c r="D2" s="1" t="s">
        <v>3</v>
      </c>
      <c r="H2" s="4"/>
    </row>
    <row r="3" customFormat="false" ht="28" hidden="false" customHeight="true" outlineLevel="0" collapsed="false"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4"/>
      <c r="I3" s="7" t="s">
        <v>10</v>
      </c>
      <c r="J3" s="7" t="s">
        <v>11</v>
      </c>
      <c r="K3" s="7" t="s">
        <v>12</v>
      </c>
    </row>
    <row r="4" customFormat="false" ht="14.9" hidden="false" customHeight="true" outlineLevel="0" collapsed="false">
      <c r="A4" s="1" t="n">
        <v>1</v>
      </c>
      <c r="B4" s="1" t="n">
        <v>1979</v>
      </c>
      <c r="C4" s="8"/>
      <c r="D4" s="8" t="n">
        <v>19.6</v>
      </c>
      <c r="E4" s="9" t="n">
        <v>23.83</v>
      </c>
      <c r="F4" s="8" t="n">
        <f aca="false">0.46867*B4-904.89731</f>
        <v>22.6006200000001</v>
      </c>
      <c r="G4" s="8" t="n">
        <f aca="false">E4-F4</f>
        <v>1.22937999999995</v>
      </c>
      <c r="H4" s="4"/>
      <c r="I4" s="10" t="n">
        <v>1.96319999999995</v>
      </c>
      <c r="J4" s="10" t="n">
        <v>0.0184900000000013</v>
      </c>
      <c r="K4" s="11" t="n">
        <v>-0.0174633333333311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</row>
    <row r="5" customFormat="false" ht="15" hidden="false" customHeight="false" outlineLevel="0" collapsed="false">
      <c r="A5" s="1" t="n">
        <v>2</v>
      </c>
      <c r="B5" s="1" t="n">
        <v>1980</v>
      </c>
      <c r="C5" s="8" t="n">
        <v>19.34830342566</v>
      </c>
      <c r="D5" s="8" t="n">
        <v>19.48</v>
      </c>
      <c r="E5" s="9" t="n">
        <v>23.89</v>
      </c>
      <c r="F5" s="8" t="n">
        <f aca="false">0.46867*B5-904.89731</f>
        <v>23.06929</v>
      </c>
      <c r="G5" s="8" t="n">
        <f aca="false">E5-F5</f>
        <v>0.820709999999977</v>
      </c>
      <c r="H5" s="4"/>
      <c r="I5" s="10" t="n">
        <v>5.61479999999998</v>
      </c>
      <c r="J5" s="10" t="n">
        <v>0.174140000000001</v>
      </c>
      <c r="K5" s="11" t="n">
        <v>0.106860000000001</v>
      </c>
    </row>
    <row r="6" customFormat="false" ht="15" hidden="false" customHeight="false" outlineLevel="0" collapsed="false">
      <c r="A6" s="1" t="n">
        <v>3</v>
      </c>
      <c r="B6" s="1" t="n">
        <v>1981</v>
      </c>
      <c r="C6" s="8" t="n">
        <v>18.82079455038</v>
      </c>
      <c r="D6" s="8" t="n">
        <v>19.02</v>
      </c>
      <c r="E6" s="9" t="n">
        <v>23.67</v>
      </c>
      <c r="F6" s="8" t="n">
        <f aca="false">0.46867*B6-904.89731</f>
        <v>23.53796</v>
      </c>
      <c r="G6" s="8" t="n">
        <f aca="false">E6-F6</f>
        <v>0.132040000000004</v>
      </c>
      <c r="H6" s="4"/>
      <c r="I6" s="10" t="n">
        <v>-1.24280000000005</v>
      </c>
      <c r="J6" s="10" t="n">
        <v>0.0897900000000007</v>
      </c>
      <c r="K6" s="11" t="n">
        <v>-0.0396499999999971</v>
      </c>
    </row>
    <row r="7" customFormat="false" ht="15" hidden="false" customHeight="false" outlineLevel="0" collapsed="false">
      <c r="A7" s="1" t="n">
        <v>4</v>
      </c>
      <c r="B7" s="1" t="n">
        <v>1982</v>
      </c>
      <c r="C7" s="8" t="n">
        <v>18.68054618322</v>
      </c>
      <c r="D7" s="8" t="n">
        <v>18.87</v>
      </c>
      <c r="E7" s="9" t="n">
        <v>23.54</v>
      </c>
      <c r="F7" s="8" t="n">
        <f aca="false">0.46867*B7-904.89731</f>
        <v>24.00663</v>
      </c>
      <c r="G7" s="8" t="n">
        <f aca="false">E7-F7</f>
        <v>-0.466629999999974</v>
      </c>
      <c r="H7" s="4"/>
      <c r="I7" s="10" t="n">
        <v>-2.81720000000001</v>
      </c>
      <c r="J7" s="10" t="n">
        <v>-0.10956</v>
      </c>
      <c r="K7" s="11" t="n">
        <v>-0.0469933333333313</v>
      </c>
    </row>
    <row r="8" customFormat="false" ht="15" hidden="false" customHeight="false" outlineLevel="0" collapsed="false">
      <c r="A8" s="1" t="n">
        <v>5</v>
      </c>
      <c r="B8" s="1" t="n">
        <v>1983</v>
      </c>
      <c r="C8" s="8" t="n">
        <v>18.85566412434</v>
      </c>
      <c r="D8" s="8" t="n">
        <v>18.99</v>
      </c>
      <c r="E8" s="9" t="n">
        <v>24.15</v>
      </c>
      <c r="F8" s="8" t="n">
        <f aca="false">0.46867*B8-904.89731</f>
        <v>24.4752999999999</v>
      </c>
      <c r="G8" s="8" t="n">
        <f aca="false">E8-F8</f>
        <v>-0.325299999999949</v>
      </c>
      <c r="H8" s="4"/>
      <c r="I8" s="10" t="n">
        <v>6.21899999999997</v>
      </c>
      <c r="J8" s="10" t="n">
        <v>0.13109</v>
      </c>
      <c r="K8" s="11" t="n">
        <v>0.330663333333334</v>
      </c>
    </row>
    <row r="9" customFormat="false" ht="15" hidden="false" customHeight="false" outlineLevel="0" collapsed="false">
      <c r="A9" s="1" t="n">
        <v>6</v>
      </c>
      <c r="B9" s="1" t="n">
        <v>1984</v>
      </c>
      <c r="C9" s="8" t="n">
        <v>19.40502323622</v>
      </c>
      <c r="D9" s="8" t="n">
        <v>19.64</v>
      </c>
      <c r="E9" s="9" t="n">
        <v>25.61</v>
      </c>
      <c r="F9" s="8" t="n">
        <f aca="false">0.46867*B9-904.89731</f>
        <v>24.94397</v>
      </c>
      <c r="G9" s="8" t="n">
        <f aca="false">E9-F9</f>
        <v>0.666029999999964</v>
      </c>
      <c r="H9" s="4"/>
      <c r="I9" s="10" t="n">
        <v>-1.08060000000006</v>
      </c>
      <c r="J9" s="10" t="n">
        <v>-0.0799266666666672</v>
      </c>
      <c r="K9" s="11" t="n">
        <v>-0.16751333333333</v>
      </c>
    </row>
    <row r="10" customFormat="false" ht="15" hidden="false" customHeight="false" outlineLevel="0" collapsed="false">
      <c r="A10" s="1" t="n">
        <v>7</v>
      </c>
      <c r="B10" s="1" t="n">
        <v>1985</v>
      </c>
      <c r="C10" s="8" t="n">
        <v>20.09485919442</v>
      </c>
      <c r="D10" s="8" t="n">
        <v>20.31</v>
      </c>
      <c r="E10" s="9" t="n">
        <v>25.81</v>
      </c>
      <c r="F10" s="8" t="n">
        <f aca="false">0.46867*B10-904.89731</f>
        <v>25.41264</v>
      </c>
      <c r="G10" s="8" t="n">
        <f aca="false">E10-F10</f>
        <v>0.397359999999988</v>
      </c>
      <c r="H10" s="4"/>
      <c r="I10" s="10" t="n">
        <v>-0.66600000000002</v>
      </c>
      <c r="J10" s="10" t="n">
        <v>-0.217609999999997</v>
      </c>
      <c r="K10" s="11" t="n">
        <v>-0.324856666666665</v>
      </c>
    </row>
    <row r="11" customFormat="false" ht="15" hidden="false" customHeight="false" outlineLevel="0" collapsed="false">
      <c r="A11" s="1" t="n">
        <v>8</v>
      </c>
      <c r="B11" s="1" t="n">
        <v>1986</v>
      </c>
      <c r="C11" s="8" t="n">
        <v>20.37941840796</v>
      </c>
      <c r="D11" s="8" t="n">
        <v>20.61</v>
      </c>
      <c r="E11" s="9" t="n">
        <v>26.3</v>
      </c>
      <c r="F11" s="8" t="n">
        <f aca="false">0.46867*B11-904.89731</f>
        <v>25.88131</v>
      </c>
      <c r="G11" s="8" t="n">
        <f aca="false">E11-F11</f>
        <v>0.418690000000016</v>
      </c>
      <c r="H11" s="4"/>
      <c r="I11" s="10" t="n">
        <v>1.16559999999996</v>
      </c>
      <c r="J11" s="10" t="n">
        <v>-0.0919599999999973</v>
      </c>
      <c r="K11" s="11" t="n">
        <v>-0.0630333333333327</v>
      </c>
    </row>
    <row r="12" customFormat="false" ht="15" hidden="false" customHeight="false" outlineLevel="0" collapsed="false">
      <c r="A12" s="1" t="n">
        <v>9</v>
      </c>
      <c r="B12" s="1" t="n">
        <v>1987</v>
      </c>
      <c r="C12" s="8" t="n">
        <v>21.0397057917</v>
      </c>
      <c r="D12" s="8" t="n">
        <v>21.25</v>
      </c>
      <c r="E12" s="9" t="n">
        <v>26.76</v>
      </c>
      <c r="F12" s="8" t="n">
        <f aca="false">0.46867*B12-904.89731</f>
        <v>26.34998</v>
      </c>
      <c r="G12" s="8" t="n">
        <f aca="false">E12-F12</f>
        <v>0.410020000000042</v>
      </c>
      <c r="H12" s="4"/>
      <c r="I12" s="10" t="n">
        <v>4.41419999999999</v>
      </c>
      <c r="J12" s="10" t="n">
        <v>0.162856666666669</v>
      </c>
      <c r="K12" s="11" t="n">
        <v>0.42545666666667</v>
      </c>
    </row>
    <row r="13" customFormat="false" ht="15" hidden="false" customHeight="false" outlineLevel="0" collapsed="false">
      <c r="A13" s="1" t="n">
        <v>10</v>
      </c>
      <c r="B13" s="1" t="n">
        <v>1988</v>
      </c>
      <c r="C13" s="8" t="n">
        <v>21.84209530698</v>
      </c>
      <c r="D13" s="8" t="n">
        <v>22.08</v>
      </c>
      <c r="E13" s="9" t="n">
        <v>27.38</v>
      </c>
      <c r="F13" s="8" t="n">
        <f aca="false">0.46867*B13-904.89731</f>
        <v>26.81865</v>
      </c>
      <c r="G13" s="8" t="n">
        <f aca="false">E13-F13</f>
        <v>0.561349999999951</v>
      </c>
      <c r="H13" s="4"/>
      <c r="I13" s="10" t="n">
        <v>8.08659999999997</v>
      </c>
      <c r="J13" s="10" t="n">
        <v>0.138506666666669</v>
      </c>
      <c r="K13" s="11" t="n">
        <v>0.0681133333333344</v>
      </c>
    </row>
    <row r="14" customFormat="false" ht="15" hidden="false" customHeight="false" outlineLevel="0" collapsed="false">
      <c r="A14" s="1" t="n">
        <v>11</v>
      </c>
      <c r="B14" s="1" t="n">
        <v>1989</v>
      </c>
      <c r="C14" s="8" t="n">
        <v>22.16912861922</v>
      </c>
      <c r="D14" s="8" t="n">
        <v>22.38</v>
      </c>
      <c r="E14" s="9" t="n">
        <v>27.62</v>
      </c>
      <c r="F14" s="8" t="n">
        <f aca="false">0.46867*B14-904.89731</f>
        <v>27.28732</v>
      </c>
      <c r="G14" s="8" t="n">
        <f aca="false">E14-F14</f>
        <v>0.332679999999979</v>
      </c>
      <c r="H14" s="4"/>
      <c r="I14" s="10" t="n">
        <v>-2.78280000000005</v>
      </c>
      <c r="J14" s="10" t="n">
        <v>-0.122509999999998</v>
      </c>
      <c r="K14" s="11" t="n">
        <v>-0.34673</v>
      </c>
    </row>
    <row r="15" customFormat="false" ht="15" hidden="false" customHeight="false" outlineLevel="0" collapsed="false">
      <c r="A15" s="1" t="n">
        <v>12</v>
      </c>
      <c r="B15" s="1" t="n">
        <v>1990</v>
      </c>
      <c r="C15" s="8" t="n">
        <v>22.67282790252</v>
      </c>
      <c r="D15" s="8" t="n">
        <v>22.75</v>
      </c>
      <c r="E15" s="9" t="n">
        <v>27.92</v>
      </c>
      <c r="F15" s="8" t="n">
        <f aca="false">0.46867*B15-904.89731</f>
        <v>27.75599</v>
      </c>
      <c r="G15" s="8" t="n">
        <f aca="false">E15-F15</f>
        <v>0.164010000000005</v>
      </c>
      <c r="H15" s="4"/>
      <c r="I15" s="10" t="n">
        <v>-3.30420000000002</v>
      </c>
      <c r="J15" s="10" t="n">
        <v>0.0848066666666685</v>
      </c>
      <c r="K15" s="11" t="n">
        <v>0.0209266666666694</v>
      </c>
    </row>
    <row r="16" customFormat="false" ht="15" hidden="false" customHeight="false" outlineLevel="0" collapsed="false">
      <c r="A16" s="1" t="n">
        <v>13</v>
      </c>
      <c r="B16" s="1" t="n">
        <v>1991</v>
      </c>
      <c r="C16" s="8" t="n">
        <v>23.14422976104</v>
      </c>
      <c r="D16" s="8" t="n">
        <v>23.23</v>
      </c>
      <c r="E16" s="12" t="n">
        <v>28.18</v>
      </c>
      <c r="F16" s="8" t="n">
        <f aca="false">0.46867*B16-904.89731</f>
        <v>28.22466</v>
      </c>
      <c r="G16" s="8" t="n">
        <f aca="false">E16-F16</f>
        <v>-0.0446599999999719</v>
      </c>
      <c r="H16" s="4"/>
      <c r="I16" s="10" t="n">
        <v>-3.26920000000004</v>
      </c>
      <c r="J16" s="10" t="n">
        <v>0.0779566666666682</v>
      </c>
      <c r="K16" s="11" t="n">
        <v>0.0902500000000012</v>
      </c>
    </row>
    <row r="17" customFormat="false" ht="15" hidden="false" customHeight="false" outlineLevel="0" collapsed="false">
      <c r="A17" s="13" t="n">
        <v>14</v>
      </c>
      <c r="B17" s="13" t="n">
        <v>1992</v>
      </c>
      <c r="C17" s="14" t="n">
        <v>22.42044253386</v>
      </c>
      <c r="D17" s="14" t="n">
        <v>22.57</v>
      </c>
      <c r="E17" s="63" t="n">
        <v>27.79</v>
      </c>
      <c r="F17" s="14" t="n">
        <f aca="false">0.46867*B17-904.89731</f>
        <v>28.6933300000001</v>
      </c>
      <c r="G17" s="14" t="n">
        <f aca="false">E17-F17</f>
        <v>-0.903330000000061</v>
      </c>
      <c r="H17" s="4"/>
      <c r="I17" s="10" t="n">
        <v>-10.96725</v>
      </c>
      <c r="J17" s="10" t="n">
        <v>-0.237226666666666</v>
      </c>
      <c r="K17" s="11" t="n">
        <v>-0.107093333333333</v>
      </c>
    </row>
    <row r="18" customFormat="false" ht="15" hidden="false" customHeight="false" outlineLevel="0" collapsed="false">
      <c r="A18" s="1" t="n">
        <v>15</v>
      </c>
      <c r="B18" s="1" t="n">
        <v>1993</v>
      </c>
      <c r="C18" s="8" t="n">
        <v>22.65783467958</v>
      </c>
      <c r="D18" s="8" t="n">
        <v>22.8</v>
      </c>
      <c r="E18" s="9" t="n">
        <v>27.93</v>
      </c>
      <c r="F18" s="8" t="n">
        <f aca="false">0.46867*B18-904.89731</f>
        <v>29.162</v>
      </c>
      <c r="G18" s="8" t="n">
        <f aca="false">E18-F18</f>
        <v>-1.23200000000003</v>
      </c>
      <c r="H18" s="4"/>
      <c r="I18" s="10" t="n">
        <v>-3.87975000000003</v>
      </c>
      <c r="J18" s="10" t="n">
        <v>-0.174076666666666</v>
      </c>
      <c r="K18" s="11" t="n">
        <v>-0.0486033333333307</v>
      </c>
    </row>
    <row r="19" customFormat="false" ht="15" hidden="false" customHeight="false" outlineLevel="0" collapsed="false">
      <c r="A19" s="1" t="n">
        <v>16</v>
      </c>
      <c r="B19" s="1" t="n">
        <v>1994</v>
      </c>
      <c r="C19" s="8" t="n">
        <v>22.8188429181</v>
      </c>
      <c r="D19" s="8" t="n">
        <v>23.03</v>
      </c>
      <c r="E19" s="9" t="n">
        <v>28.81</v>
      </c>
      <c r="F19" s="8" t="n">
        <f aca="false">0.46867*B19-904.89731</f>
        <v>29.63067</v>
      </c>
      <c r="G19" s="8" t="n">
        <f aca="false">E19-F19</f>
        <v>-0.82067000000001</v>
      </c>
      <c r="H19" s="4"/>
      <c r="I19" s="10" t="n">
        <v>2.33219999999995</v>
      </c>
      <c r="J19" s="10" t="n">
        <v>-0.0509266666666667</v>
      </c>
      <c r="K19" s="11" t="n">
        <v>0.016553333333334</v>
      </c>
      <c r="T19" s="17"/>
      <c r="U19" s="17"/>
    </row>
    <row r="20" customFormat="false" ht="15" hidden="false" customHeight="false" outlineLevel="0" collapsed="false">
      <c r="A20" s="1" t="n">
        <v>17</v>
      </c>
      <c r="B20" s="1" t="n">
        <v>1995</v>
      </c>
      <c r="C20" s="8" t="n">
        <v>23.306680896</v>
      </c>
      <c r="D20" s="8" t="n">
        <v>23.52</v>
      </c>
      <c r="E20" s="9" t="n">
        <v>29.16</v>
      </c>
      <c r="F20" s="8" t="n">
        <f aca="false">0.46867*B20-904.89731</f>
        <v>30.09934</v>
      </c>
      <c r="G20" s="8" t="n">
        <f aca="false">E20-F20</f>
        <v>-0.939339999999984</v>
      </c>
      <c r="H20" s="4"/>
      <c r="I20" s="10" t="n">
        <v>4.10399999999998</v>
      </c>
      <c r="J20" s="10" t="n">
        <v>0.06889</v>
      </c>
      <c r="K20" s="11" t="n">
        <v>0.147543333333333</v>
      </c>
      <c r="T20" s="17"/>
      <c r="U20" s="17"/>
    </row>
    <row r="21" customFormat="false" ht="15" hidden="false" customHeight="false" outlineLevel="0" collapsed="false">
      <c r="A21" s="1" t="n">
        <v>18</v>
      </c>
      <c r="B21" s="1" t="n">
        <v>1996</v>
      </c>
      <c r="C21" s="8" t="n">
        <v>24.02458043124</v>
      </c>
      <c r="D21" s="8" t="n">
        <v>24.25</v>
      </c>
      <c r="E21" s="9" t="n">
        <v>30.25</v>
      </c>
      <c r="F21" s="8" t="n">
        <f aca="false">0.46867*B21-904.89731</f>
        <v>30.56801</v>
      </c>
      <c r="G21" s="8" t="n">
        <f aca="false">E21-F21</f>
        <v>-0.318009999999958</v>
      </c>
      <c r="H21" s="4"/>
      <c r="I21" s="10" t="n">
        <v>-2.84655000000004</v>
      </c>
      <c r="J21" s="10" t="n">
        <v>-0.0237933333333298</v>
      </c>
      <c r="K21" s="11" t="n">
        <v>-0.0289666666666649</v>
      </c>
      <c r="T21" s="17"/>
      <c r="U21" s="17"/>
    </row>
    <row r="22" customFormat="false" ht="15" hidden="false" customHeight="false" outlineLevel="0" collapsed="false">
      <c r="A22" s="1" t="n">
        <v>19</v>
      </c>
      <c r="B22" s="1" t="n">
        <v>1997</v>
      </c>
      <c r="C22" s="8" t="n">
        <v>24.16473145338</v>
      </c>
      <c r="D22" s="8" t="n">
        <v>24.4</v>
      </c>
      <c r="E22" s="9" t="n">
        <v>31.88</v>
      </c>
      <c r="F22" s="8" t="n">
        <f aca="false">0.46867*B22-904.89731</f>
        <v>31.03668</v>
      </c>
      <c r="G22" s="8" t="n">
        <f aca="false">E22-F22</f>
        <v>0.843319999999952</v>
      </c>
      <c r="H22" s="4"/>
      <c r="I22" s="10" t="n">
        <v>-0.93240000000001</v>
      </c>
      <c r="J22" s="10" t="n">
        <v>-0.0348099999999971</v>
      </c>
      <c r="K22" s="11" t="n">
        <v>0.115356666666668</v>
      </c>
      <c r="T22" s="17"/>
      <c r="U22" s="17"/>
    </row>
    <row r="23" customFormat="false" ht="15" hidden="false" customHeight="false" outlineLevel="0" collapsed="false">
      <c r="A23" s="1" t="n">
        <v>20</v>
      </c>
      <c r="B23" s="18" t="n">
        <v>1998</v>
      </c>
      <c r="C23" s="8" t="n">
        <v>24.08578843758</v>
      </c>
      <c r="D23" s="8" t="n">
        <v>24.33</v>
      </c>
      <c r="E23" s="19" t="n">
        <v>30.5</v>
      </c>
      <c r="F23" s="8" t="n">
        <f aca="false">0.46867*B23-904.89731</f>
        <v>31.50535</v>
      </c>
      <c r="G23" s="20" t="n">
        <f aca="false">E23-F23</f>
        <v>-1.00535000000002</v>
      </c>
      <c r="H23" s="4"/>
      <c r="I23" s="10" t="n">
        <v>8.47949999999997</v>
      </c>
      <c r="J23" s="10" t="n">
        <v>0.44000666666667</v>
      </c>
      <c r="K23" s="11" t="n">
        <v>0.645513333333336</v>
      </c>
      <c r="T23" s="17"/>
      <c r="U23" s="17"/>
    </row>
    <row r="24" customFormat="false" ht="15" hidden="false" customHeight="false" outlineLevel="0" collapsed="false">
      <c r="A24" s="1" t="n">
        <v>21</v>
      </c>
      <c r="B24" s="23" t="n">
        <v>1999</v>
      </c>
      <c r="C24" s="8" t="n">
        <v>24.40437171018</v>
      </c>
      <c r="D24" s="8" t="n">
        <v>24.83</v>
      </c>
      <c r="E24" s="24" t="n">
        <v>30.84</v>
      </c>
      <c r="F24" s="8" t="n">
        <f aca="false">0.46867*B24-904.89731</f>
        <v>31.97402</v>
      </c>
      <c r="G24" s="25" t="n">
        <f aca="false">E24-F24</f>
        <v>-1.13402</v>
      </c>
      <c r="H24" s="4"/>
      <c r="I24" s="10" t="n">
        <v>-4.67595000000005</v>
      </c>
      <c r="J24" s="10" t="n">
        <v>-0.0743433333333307</v>
      </c>
      <c r="K24" s="11" t="n">
        <v>-0.320996666666665</v>
      </c>
      <c r="T24" s="17"/>
      <c r="U24" s="17"/>
    </row>
    <row r="25" customFormat="false" ht="15" hidden="false" customHeight="false" outlineLevel="0" collapsed="false">
      <c r="A25" s="1" t="n">
        <v>22</v>
      </c>
      <c r="B25" s="1" t="n">
        <v>2000</v>
      </c>
      <c r="C25" s="8" t="n">
        <v>25.09161201468</v>
      </c>
      <c r="D25" s="8" t="n">
        <v>25.5</v>
      </c>
      <c r="E25" s="9" t="n">
        <v>30.88</v>
      </c>
      <c r="F25" s="8" t="n">
        <f aca="false">0.46867*B25-904.89731</f>
        <v>32.44269</v>
      </c>
      <c r="G25" s="8" t="n">
        <f aca="false">E25-F25</f>
        <v>-1.56268999999997</v>
      </c>
      <c r="H25" s="4"/>
      <c r="I25" s="10" t="n">
        <v>-4.09560000000002</v>
      </c>
      <c r="J25" s="10" t="n">
        <v>-0.092859999999998</v>
      </c>
      <c r="K25" s="11" t="n">
        <v>-0.207506666666666</v>
      </c>
      <c r="T25" s="17"/>
      <c r="U25" s="17"/>
    </row>
    <row r="26" customFormat="false" ht="15" hidden="false" customHeight="false" outlineLevel="0" collapsed="false">
      <c r="A26" s="1" t="n">
        <v>23</v>
      </c>
      <c r="B26" s="1" t="n">
        <v>2001</v>
      </c>
      <c r="C26" s="8" t="n">
        <v>25.30453939548</v>
      </c>
      <c r="D26" s="8" t="n">
        <v>25.67</v>
      </c>
      <c r="E26" s="9" t="n">
        <v>30.71</v>
      </c>
      <c r="F26" s="8" t="n">
        <f aca="false">0.46867*B26-904.89731</f>
        <v>32.9113600000001</v>
      </c>
      <c r="G26" s="8" t="n">
        <f aca="false">E26-F26</f>
        <v>-2.20136000000006</v>
      </c>
      <c r="H26" s="4"/>
      <c r="I26" s="10" t="n">
        <v>-1.05825000000004</v>
      </c>
      <c r="J26" s="10" t="n">
        <v>0.0269566666666684</v>
      </c>
      <c r="K26" s="11" t="n">
        <v>-0.0190166666666637</v>
      </c>
      <c r="T26" s="17"/>
      <c r="U26" s="17"/>
    </row>
    <row r="27" customFormat="false" ht="15" hidden="false" customHeight="false" outlineLevel="0" collapsed="false">
      <c r="A27" s="1" t="n">
        <v>24</v>
      </c>
      <c r="B27" s="1" t="n">
        <v>2002</v>
      </c>
      <c r="C27" s="8" t="n">
        <v>25.88289085332</v>
      </c>
      <c r="D27" s="8" t="n">
        <v>26.25</v>
      </c>
      <c r="E27" s="9" t="n">
        <v>31.63</v>
      </c>
      <c r="F27" s="8" t="n">
        <f aca="false">0.46867*B27-904.89731</f>
        <v>33.38003</v>
      </c>
      <c r="G27" s="8" t="n">
        <f aca="false">E27-F27</f>
        <v>-1.75003000000003</v>
      </c>
      <c r="H27" s="4"/>
      <c r="I27" s="10" t="n">
        <v>4.31519999999999</v>
      </c>
      <c r="J27" s="10" t="n">
        <v>0.115940000000001</v>
      </c>
      <c r="K27" s="11" t="n">
        <v>0.150306666666668</v>
      </c>
      <c r="T27" s="17"/>
      <c r="U27" s="17"/>
    </row>
    <row r="28" customFormat="false" ht="15" hidden="false" customHeight="false" outlineLevel="0" collapsed="false">
      <c r="A28" s="1" t="n">
        <v>25</v>
      </c>
      <c r="B28" s="1" t="n">
        <v>2003</v>
      </c>
      <c r="C28" s="8" t="n">
        <v>27.1465071819</v>
      </c>
      <c r="D28" s="8" t="n">
        <v>27.65</v>
      </c>
      <c r="E28" s="9" t="n">
        <v>33.48</v>
      </c>
      <c r="F28" s="8" t="n">
        <f aca="false">0.46867*B28-904.89731</f>
        <v>33.8487</v>
      </c>
      <c r="G28" s="8" t="n">
        <f aca="false">E28-F28</f>
        <v>-0.368700000000011</v>
      </c>
      <c r="H28" s="4"/>
      <c r="I28" s="10" t="n">
        <v>2.51654999999997</v>
      </c>
      <c r="J28" s="10" t="n">
        <v>0.0707566666666677</v>
      </c>
      <c r="K28" s="11" t="n">
        <v>0.170463333333334</v>
      </c>
      <c r="T28" s="17"/>
      <c r="U28" s="17"/>
    </row>
    <row r="29" customFormat="false" ht="15" hidden="false" customHeight="false" outlineLevel="0" collapsed="false">
      <c r="A29" s="1" t="n">
        <v>26</v>
      </c>
      <c r="B29" s="1" t="n">
        <v>2004</v>
      </c>
      <c r="C29" s="8" t="n">
        <v>28.43936090076</v>
      </c>
      <c r="D29" s="8" t="n">
        <v>28.62</v>
      </c>
      <c r="E29" s="9" t="n">
        <v>34.01</v>
      </c>
      <c r="F29" s="8" t="n">
        <f aca="false">0.46867*B29-904.89731</f>
        <v>34.31737</v>
      </c>
      <c r="G29" s="8" t="n">
        <f aca="false">E29-F29</f>
        <v>-0.307369999999985</v>
      </c>
      <c r="H29" s="4"/>
      <c r="I29" s="10" t="n">
        <v>-4.35795000000006</v>
      </c>
      <c r="J29" s="10" t="n">
        <v>-0.0510933333333326</v>
      </c>
      <c r="K29" s="11" t="n">
        <v>0.0189533333333361</v>
      </c>
      <c r="T29" s="17"/>
      <c r="U29" s="17"/>
    </row>
    <row r="30" customFormat="false" ht="15" hidden="false" customHeight="false" outlineLevel="0" collapsed="false">
      <c r="A30" s="1" t="n">
        <v>27</v>
      </c>
      <c r="B30" s="1" t="n">
        <v>2005</v>
      </c>
      <c r="C30" s="8" t="n">
        <v>29.37877160748</v>
      </c>
      <c r="D30" s="8" t="n">
        <v>29.59</v>
      </c>
      <c r="E30" s="9" t="n">
        <v>34.48</v>
      </c>
      <c r="F30" s="8" t="n">
        <f aca="false">0.46867*B30-904.89731</f>
        <v>34.78604</v>
      </c>
      <c r="G30" s="8" t="n">
        <f aca="false">E30-F30</f>
        <v>-0.30603999999996</v>
      </c>
      <c r="H30" s="4"/>
      <c r="I30" s="10" t="n">
        <v>7.24184999999998</v>
      </c>
      <c r="J30" s="10" t="n">
        <v>0.0553900000000004</v>
      </c>
      <c r="K30" s="11" t="n">
        <v>0.174110000000002</v>
      </c>
      <c r="T30" s="17"/>
      <c r="U30" s="17"/>
    </row>
    <row r="31" customFormat="false" ht="15" hidden="false" customHeight="false" outlineLevel="0" collapsed="false">
      <c r="A31" s="1" t="n">
        <v>28</v>
      </c>
      <c r="B31" s="1" t="n">
        <v>2006</v>
      </c>
      <c r="C31" s="8" t="n">
        <v>30.34138351902</v>
      </c>
      <c r="D31" s="8" t="n">
        <v>30.61</v>
      </c>
      <c r="E31" s="9" t="n">
        <v>35.84</v>
      </c>
      <c r="F31" s="8" t="n">
        <f aca="false">0.46867*B31-904.89731</f>
        <v>35.25471</v>
      </c>
      <c r="G31" s="8" t="n">
        <f aca="false">E31-F31</f>
        <v>0.585289999999958</v>
      </c>
      <c r="H31" s="4"/>
      <c r="I31" s="10" t="n">
        <v>-0.0987000000000418</v>
      </c>
      <c r="J31" s="10" t="n">
        <v>-0.0447933333333332</v>
      </c>
      <c r="K31" s="11" t="n">
        <v>-0.0223999999999997</v>
      </c>
      <c r="T31" s="17"/>
      <c r="U31" s="17"/>
    </row>
    <row r="32" customFormat="false" ht="15" hidden="false" customHeight="false" outlineLevel="0" collapsed="false">
      <c r="A32" s="1" t="n">
        <v>29</v>
      </c>
      <c r="B32" s="1" t="n">
        <v>2007</v>
      </c>
      <c r="C32" s="8" t="n">
        <v>31.25968728756</v>
      </c>
      <c r="D32" s="8" t="n">
        <v>31.5</v>
      </c>
      <c r="E32" s="9" t="n">
        <v>36.06</v>
      </c>
      <c r="F32" s="8" t="n">
        <f aca="false">0.46867*B32-904.89731</f>
        <v>35.72338</v>
      </c>
      <c r="G32" s="8" t="n">
        <f aca="false">E32-F32</f>
        <v>0.336619999999982</v>
      </c>
      <c r="H32" s="4"/>
      <c r="I32" s="10" t="n">
        <v>-1.50735000000001</v>
      </c>
      <c r="J32" s="10" t="n">
        <v>-0.0124766666666669</v>
      </c>
      <c r="K32" s="11" t="n">
        <v>-0.0330766666666641</v>
      </c>
      <c r="T32" s="17"/>
      <c r="U32" s="17"/>
    </row>
    <row r="33" customFormat="false" ht="15" hidden="false" customHeight="false" outlineLevel="0" collapsed="false">
      <c r="A33" s="1" t="n">
        <v>30</v>
      </c>
      <c r="B33" s="1" t="n">
        <v>2008</v>
      </c>
      <c r="C33" s="8" t="n">
        <v>31.91114597904</v>
      </c>
      <c r="D33" s="8" t="n">
        <v>32.04</v>
      </c>
      <c r="E33" s="9" t="n">
        <v>36.78</v>
      </c>
      <c r="F33" s="8" t="n">
        <f aca="false">0.46867*B33-904.89731</f>
        <v>36.19205</v>
      </c>
      <c r="G33" s="8" t="n">
        <f aca="false">E33-F33</f>
        <v>0.587950000000006</v>
      </c>
      <c r="H33" s="4"/>
      <c r="I33" s="10" t="n">
        <v>-3.92805000000003</v>
      </c>
      <c r="J33" s="10" t="n">
        <v>-0.287659999999997</v>
      </c>
      <c r="K33" s="11" t="n">
        <v>-0.441253333333332</v>
      </c>
      <c r="T33" s="17"/>
      <c r="U33" s="17"/>
    </row>
    <row r="34" customFormat="false" ht="15" hidden="false" customHeight="false" outlineLevel="0" collapsed="false">
      <c r="A34" s="1" t="n">
        <v>31</v>
      </c>
      <c r="B34" s="1" t="n">
        <v>2009</v>
      </c>
      <c r="C34" s="8" t="n">
        <v>31.4298375363</v>
      </c>
      <c r="D34" s="8" t="n">
        <v>31.49</v>
      </c>
      <c r="E34" s="9" t="n">
        <v>36.73</v>
      </c>
      <c r="F34" s="8" t="n">
        <f aca="false">0.46867*B34-904.89731</f>
        <v>36.66072</v>
      </c>
      <c r="G34" s="8" t="n">
        <f aca="false">E34-F34</f>
        <v>0.0692800000000275</v>
      </c>
      <c r="H34" s="4"/>
      <c r="I34" s="10" t="n">
        <v>-4.10430000000005</v>
      </c>
      <c r="J34" s="10" t="n">
        <v>-0.109509999999997</v>
      </c>
      <c r="K34" s="11" t="n">
        <v>0.00140333333333346</v>
      </c>
      <c r="T34" s="17"/>
      <c r="U34" s="17"/>
    </row>
    <row r="35" customFormat="false" ht="15" hidden="false" customHeight="false" outlineLevel="0" collapsed="false">
      <c r="A35" s="1" t="n">
        <v>32</v>
      </c>
      <c r="B35" s="1" t="n">
        <v>2010</v>
      </c>
      <c r="C35" s="8" t="n">
        <v>33.09573715044</v>
      </c>
      <c r="D35" s="8" t="n">
        <v>33.31</v>
      </c>
      <c r="E35" s="9" t="n">
        <v>38.48</v>
      </c>
      <c r="F35" s="8" t="n">
        <f aca="false">0.46867*B35-904.89731</f>
        <v>37.1293900000001</v>
      </c>
      <c r="G35" s="8" t="n">
        <f aca="false">E35-F35</f>
        <v>1.35060999999994</v>
      </c>
      <c r="H35" s="4"/>
      <c r="I35" s="10" t="n">
        <v>5.22764999999998</v>
      </c>
      <c r="J35" s="10" t="n">
        <v>0.115306666666669</v>
      </c>
      <c r="K35" s="11" t="n">
        <v>0.167393333333335</v>
      </c>
      <c r="T35" s="17"/>
      <c r="U35" s="17"/>
    </row>
    <row r="36" customFormat="false" ht="15" hidden="false" customHeight="false" outlineLevel="0" collapsed="false">
      <c r="A36" s="1" t="n">
        <v>33</v>
      </c>
      <c r="B36" s="1" t="n">
        <v>2011</v>
      </c>
      <c r="C36" s="8" t="n">
        <v>34.17224765442</v>
      </c>
      <c r="D36" s="8" t="n">
        <v>34.44</v>
      </c>
      <c r="E36" s="9" t="n">
        <v>39.65</v>
      </c>
      <c r="F36" s="8" t="n">
        <f aca="false">0.46867*B36-904.89731</f>
        <v>37.59806</v>
      </c>
      <c r="G36" s="8" t="n">
        <f aca="false">E36-F36</f>
        <v>2.05193999999997</v>
      </c>
      <c r="H36" s="4"/>
      <c r="I36" s="10" t="n">
        <v>-2.97480000000004</v>
      </c>
      <c r="J36" s="10" t="n">
        <v>-0.214876666666665</v>
      </c>
      <c r="K36" s="11" t="n">
        <v>-0.350783333333332</v>
      </c>
      <c r="T36" s="17"/>
      <c r="U36" s="17"/>
    </row>
    <row r="37" customFormat="false" ht="15" hidden="false" customHeight="false" outlineLevel="0" collapsed="false">
      <c r="A37" s="1" t="n">
        <v>34</v>
      </c>
      <c r="B37" s="1" t="n">
        <v>2012</v>
      </c>
      <c r="C37" s="8" t="n">
        <v>34.72205325702</v>
      </c>
      <c r="D37" s="8" t="n">
        <v>34.94</v>
      </c>
      <c r="E37" s="9" t="n">
        <v>40.28</v>
      </c>
      <c r="F37" s="8" t="n">
        <f aca="false">0.46867*B37-904.89731</f>
        <v>38.06673</v>
      </c>
      <c r="G37" s="8" t="n">
        <f aca="false">E37-F37</f>
        <v>2.21326999999999</v>
      </c>
      <c r="H37" s="4"/>
      <c r="I37" s="10" t="n">
        <v>3.62129999999999</v>
      </c>
      <c r="J37" s="10" t="n">
        <v>-0.192559999999998</v>
      </c>
      <c r="K37" s="11" t="n">
        <v>-0.24896</v>
      </c>
      <c r="T37" s="17"/>
      <c r="U37" s="17"/>
    </row>
    <row r="38" customFormat="false" ht="15" hidden="false" customHeight="false" outlineLevel="0" collapsed="false">
      <c r="A38" s="1" t="n">
        <v>35</v>
      </c>
      <c r="B38" s="1" t="n">
        <v>2013</v>
      </c>
      <c r="C38" s="8" t="n">
        <v>34.9490529828</v>
      </c>
      <c r="D38" s="8" t="n">
        <v>35.23</v>
      </c>
      <c r="E38" s="9" t="n">
        <v>40.09</v>
      </c>
      <c r="F38" s="8" t="n">
        <f aca="false">0.46867*B38-904.89731</f>
        <v>38.5354</v>
      </c>
      <c r="G38" s="8" t="n">
        <f aca="false">E38-F38</f>
        <v>1.55460000000002</v>
      </c>
      <c r="H38" s="4"/>
      <c r="I38" s="10" t="n">
        <v>2.26529999999997</v>
      </c>
      <c r="J38" s="10" t="n">
        <v>-0.116076666666665</v>
      </c>
      <c r="K38" s="11" t="n">
        <v>-0.117136666666664</v>
      </c>
      <c r="T38" s="17"/>
      <c r="U38" s="17"/>
    </row>
    <row r="39" customFormat="false" ht="15" hidden="false" customHeight="false" outlineLevel="0" collapsed="false">
      <c r="A39" s="1" t="n">
        <v>36</v>
      </c>
      <c r="B39" s="1" t="n">
        <v>2014</v>
      </c>
      <c r="C39" s="8" t="n">
        <v>35.20639967544</v>
      </c>
      <c r="D39" s="8" t="n">
        <v>35.47</v>
      </c>
      <c r="E39" s="9" t="n">
        <v>40.68</v>
      </c>
      <c r="F39" s="8" t="n">
        <f aca="false">0.46867*B39-904.89731</f>
        <v>39.00407</v>
      </c>
      <c r="G39" s="8" t="n">
        <f aca="false">E39-F39</f>
        <v>1.67593000000004</v>
      </c>
      <c r="H39" s="4"/>
      <c r="I39" s="10" t="n">
        <v>-2.32185000000005</v>
      </c>
      <c r="J39" s="10" t="n">
        <v>-0.0845933333333321</v>
      </c>
      <c r="K39" s="11" t="n">
        <v>-0.0594799999999989</v>
      </c>
      <c r="T39" s="17"/>
      <c r="U39" s="17"/>
    </row>
    <row r="40" customFormat="false" ht="15" hidden="false" customHeight="false" outlineLevel="0" collapsed="false">
      <c r="A40" s="1" t="n">
        <v>37</v>
      </c>
      <c r="B40" s="1" t="n">
        <v>2015</v>
      </c>
      <c r="C40" s="8" t="n">
        <v>35.1710083026</v>
      </c>
      <c r="D40" s="8" t="n">
        <v>35.46</v>
      </c>
      <c r="E40" s="9" t="n">
        <v>41.09</v>
      </c>
      <c r="F40" s="8" t="n">
        <f aca="false">0.46867*B40-904.89731</f>
        <v>39.47274</v>
      </c>
      <c r="G40" s="8" t="n">
        <f aca="false">E40-F40</f>
        <v>1.61725999999996</v>
      </c>
      <c r="H40" s="4"/>
      <c r="I40" s="10" t="n">
        <v>0.887099999999979</v>
      </c>
      <c r="J40" s="10" t="n">
        <v>-0.00644333333333208</v>
      </c>
      <c r="K40" s="11" t="n">
        <v>0.139843333333333</v>
      </c>
      <c r="T40" s="17"/>
      <c r="U40" s="17"/>
    </row>
    <row r="41" customFormat="false" ht="15" hidden="false" customHeight="false" outlineLevel="0" collapsed="false">
      <c r="A41" s="1" t="n">
        <v>38</v>
      </c>
      <c r="B41" s="1" t="n">
        <v>2016</v>
      </c>
      <c r="C41" s="8" t="n">
        <v>35.1819621885</v>
      </c>
      <c r="D41" s="8" t="n">
        <v>35.46</v>
      </c>
      <c r="E41" s="9" t="n">
        <v>40.06</v>
      </c>
      <c r="F41" s="8" t="n">
        <f aca="false">0.46867*B41-904.89731</f>
        <v>39.94141</v>
      </c>
      <c r="G41" s="8" t="n">
        <f aca="false">E41-F41</f>
        <v>0.118589999999983</v>
      </c>
      <c r="H41" s="4"/>
      <c r="I41" s="10" t="n">
        <v>10.26</v>
      </c>
      <c r="J41" s="10" t="n">
        <v>0.230040000000001</v>
      </c>
      <c r="K41" s="11" t="n">
        <v>0.416666666666669</v>
      </c>
      <c r="T41" s="17"/>
      <c r="U41" s="17"/>
    </row>
    <row r="42" customFormat="false" ht="15" hidden="false" customHeight="false" outlineLevel="0" collapsed="false">
      <c r="A42" s="1" t="n">
        <v>39</v>
      </c>
      <c r="B42" s="1" t="n">
        <v>2017</v>
      </c>
      <c r="C42" s="8" t="n">
        <v>35.657379078</v>
      </c>
      <c r="D42" s="8" t="n">
        <v>36.03</v>
      </c>
      <c r="E42" s="9" t="n">
        <v>40.59</v>
      </c>
      <c r="F42" s="8" t="n">
        <f aca="false">0.46867*B42-904.89731</f>
        <v>40.41008</v>
      </c>
      <c r="G42" s="8" t="n">
        <f aca="false">E42-F42</f>
        <v>0.17992000000001</v>
      </c>
      <c r="H42" s="4"/>
      <c r="I42" s="10" t="n">
        <v>-3.87630000000001</v>
      </c>
      <c r="J42" s="10" t="n">
        <v>0.0956900000000003</v>
      </c>
      <c r="K42" s="11" t="n">
        <v>0.0776566666666679</v>
      </c>
      <c r="T42" s="17"/>
      <c r="U42" s="17"/>
    </row>
    <row r="43" customFormat="false" ht="15" hidden="false" customHeight="false" outlineLevel="0" collapsed="false">
      <c r="A43" s="1" t="n">
        <v>40</v>
      </c>
      <c r="B43" s="1" t="n">
        <v>2018</v>
      </c>
      <c r="C43" s="8" t="n">
        <v>36.37995219534</v>
      </c>
      <c r="D43" s="8" t="n">
        <v>36.77</v>
      </c>
      <c r="E43" s="9" t="n">
        <v>41.05</v>
      </c>
      <c r="F43" s="8" t="n">
        <f aca="false">0.46867*B43-904.89731</f>
        <v>40.87875</v>
      </c>
      <c r="G43" s="8" t="n">
        <f aca="false">E43-F43</f>
        <v>0.171250000000029</v>
      </c>
      <c r="H43" s="4"/>
      <c r="I43" s="10" t="n">
        <v>3.12539999999997</v>
      </c>
      <c r="J43" s="10" t="n">
        <v>-0.0944933333333333</v>
      </c>
      <c r="K43" s="11" t="n">
        <v>-0.119686666666663</v>
      </c>
      <c r="T43" s="17"/>
      <c r="U43" s="17"/>
    </row>
    <row r="44" customFormat="false" ht="15" hidden="false" customHeight="false" outlineLevel="0" collapsed="false">
      <c r="A44" s="1" t="n">
        <v>41</v>
      </c>
      <c r="B44" s="1" t="n">
        <v>2019</v>
      </c>
      <c r="C44" s="8" t="n">
        <v>36.40097731056</v>
      </c>
      <c r="D44" s="8" t="n">
        <v>37.04</v>
      </c>
      <c r="E44" s="9" t="n">
        <v>41.64</v>
      </c>
      <c r="F44" s="8" t="n">
        <f aca="false">0.46867*B44-904.89731</f>
        <v>41.3474200000001</v>
      </c>
      <c r="G44" s="8" t="n">
        <f aca="false">E44-F44</f>
        <v>0.292579999999944</v>
      </c>
      <c r="H44" s="4"/>
      <c r="I44" s="10" t="n">
        <v>0.505799999999944</v>
      </c>
      <c r="J44" s="10" t="n">
        <v>0.106156666666667</v>
      </c>
      <c r="K44" s="11" t="n">
        <v>0.211303333333335</v>
      </c>
      <c r="T44" s="17"/>
      <c r="U44" s="17"/>
    </row>
    <row r="45" customFormat="false" ht="15" hidden="false" customHeight="false" outlineLevel="0" collapsed="false">
      <c r="A45" s="1" t="n">
        <v>42</v>
      </c>
      <c r="B45" s="28" t="n">
        <v>2020</v>
      </c>
      <c r="C45" s="8" t="s">
        <v>13</v>
      </c>
      <c r="D45" s="8" t="n">
        <v>35.01</v>
      </c>
      <c r="E45" s="29" t="n">
        <v>39.3</v>
      </c>
      <c r="F45" s="8" t="n">
        <f aca="false">0.46867*B45-904.89731</f>
        <v>41.81609</v>
      </c>
      <c r="G45" s="30" t="n">
        <f aca="false">E45-F45</f>
        <v>-2.51609000000003</v>
      </c>
      <c r="H45" s="4"/>
      <c r="I45" s="10" t="n">
        <v>1.92269999999998</v>
      </c>
      <c r="J45" s="10" t="n">
        <v>0.145140000000003</v>
      </c>
      <c r="K45" s="11" t="n">
        <v>0.206460000000001</v>
      </c>
      <c r="T45" s="17"/>
      <c r="U45" s="17"/>
    </row>
    <row r="46" customFormat="false" ht="15" hidden="false" customHeight="false" outlineLevel="0" collapsed="false">
      <c r="A46" s="1" t="n">
        <v>43</v>
      </c>
      <c r="B46" s="1" t="n">
        <v>2021</v>
      </c>
      <c r="D46" s="1" t="n">
        <v>36.82</v>
      </c>
      <c r="E46" s="33" t="n">
        <v>41.14</v>
      </c>
      <c r="F46" s="8" t="n">
        <f aca="false">0.46867*B46-904.89731</f>
        <v>42.28476</v>
      </c>
      <c r="G46" s="8" t="n">
        <f aca="false">E46-F46</f>
        <v>-1.14476000000001</v>
      </c>
      <c r="H46" s="4"/>
      <c r="I46" s="10" t="n">
        <v>-0.329000000000043</v>
      </c>
      <c r="J46" s="10" t="n">
        <v>-0.0908766666666644</v>
      </c>
      <c r="K46" s="11" t="n">
        <v>-0.190049999999997</v>
      </c>
      <c r="T46" s="17"/>
      <c r="U46" s="17"/>
    </row>
    <row r="47" customFormat="false" ht="15" hidden="false" customHeight="false" outlineLevel="0" collapsed="false">
      <c r="A47" s="1" t="n">
        <v>44</v>
      </c>
      <c r="B47" s="1" t="n">
        <v>2022</v>
      </c>
      <c r="D47" s="1" t="n">
        <v>37.15</v>
      </c>
      <c r="E47" s="33" t="n">
        <v>41.46</v>
      </c>
      <c r="F47" s="8" t="n">
        <f aca="false">0.46867*B47-904.89731</f>
        <v>42.75343</v>
      </c>
      <c r="G47" s="8" t="n">
        <f aca="false">E47-F47</f>
        <v>-1.29342999999998</v>
      </c>
      <c r="H47" s="4"/>
      <c r="I47" s="10" t="n">
        <v>-2.43900000000001</v>
      </c>
      <c r="J47" s="10" t="n">
        <v>-0.0668933333333307</v>
      </c>
      <c r="K47" s="11" t="n">
        <v>-0.312393333333331</v>
      </c>
      <c r="T47" s="17"/>
      <c r="U47" s="17"/>
    </row>
    <row r="48" customFormat="false" ht="15" hidden="false" customHeight="false" outlineLevel="0" collapsed="false">
      <c r="A48" s="1" t="n">
        <v>45</v>
      </c>
      <c r="B48" s="1" t="n">
        <v>2023</v>
      </c>
      <c r="H48" s="4"/>
      <c r="I48" s="11" t="n">
        <v>-0.0315000000000296</v>
      </c>
      <c r="J48" s="10" t="n">
        <v>0.247090000000002</v>
      </c>
      <c r="K48" s="11" t="n">
        <v>0.286930000000001</v>
      </c>
      <c r="T48" s="17"/>
      <c r="U48" s="17"/>
    </row>
    <row r="49" customFormat="false" ht="15" hidden="false" customHeight="false" outlineLevel="0" collapsed="false">
      <c r="T49" s="17"/>
      <c r="U49" s="17"/>
    </row>
    <row r="50" customFormat="false" ht="15" hidden="false" customHeight="false" outlineLevel="0" collapsed="false">
      <c r="T50" s="17"/>
      <c r="U50" s="17"/>
    </row>
    <row r="51" customFormat="false" ht="15" hidden="false" customHeight="false" outlineLevel="0" collapsed="false">
      <c r="T51" s="17"/>
      <c r="U51" s="17"/>
    </row>
    <row r="52" customFormat="false" ht="15" hidden="false" customHeight="false" outlineLevel="0" collapsed="false">
      <c r="T52" s="17"/>
      <c r="U52" s="17"/>
    </row>
    <row r="53" customFormat="false" ht="15" hidden="false" customHeight="false" outlineLevel="0" collapsed="false">
      <c r="T53" s="17"/>
      <c r="U53" s="17"/>
    </row>
    <row r="54" customFormat="false" ht="15" hidden="false" customHeight="false" outlineLevel="0" collapsed="false">
      <c r="T54" s="17"/>
      <c r="U54" s="17"/>
    </row>
    <row r="55" customFormat="false" ht="15" hidden="false" customHeight="false" outlineLevel="0" collapsed="false">
      <c r="T55" s="17"/>
      <c r="U55" s="17"/>
    </row>
    <row r="56" customFormat="false" ht="15" hidden="false" customHeight="false" outlineLevel="0" collapsed="false">
      <c r="T56" s="17"/>
      <c r="U56" s="17"/>
    </row>
    <row r="57" customFormat="false" ht="12.8" hidden="false" customHeight="true" outlineLevel="0" collapsed="false">
      <c r="T57" s="17"/>
      <c r="U57" s="17"/>
    </row>
    <row r="58" customFormat="false" ht="15" hidden="false" customHeight="false" outlineLevel="0" collapsed="false">
      <c r="T58" s="17"/>
      <c r="U58" s="17"/>
    </row>
    <row r="59" customFormat="false" ht="15" hidden="false" customHeight="false" outlineLevel="0" collapsed="false">
      <c r="T59" s="17"/>
      <c r="U59" s="17"/>
    </row>
    <row r="60" customFormat="false" ht="15" hidden="false" customHeight="false" outlineLevel="0" collapsed="false">
      <c r="T60" s="17"/>
      <c r="U60" s="17"/>
    </row>
    <row r="61" customFormat="false" ht="15" hidden="false" customHeight="false" outlineLevel="0" collapsed="false">
      <c r="T61" s="17"/>
      <c r="U61" s="17"/>
    </row>
    <row r="62" customFormat="false" ht="15" hidden="false" customHeight="false" outlineLevel="0" collapsed="false">
      <c r="T62" s="17"/>
      <c r="U62" s="17"/>
    </row>
    <row r="63" customFormat="false" ht="15" hidden="false" customHeight="false" outlineLevel="0" collapsed="false">
      <c r="T63" s="17"/>
      <c r="U63" s="17"/>
    </row>
    <row r="68" customFormat="false" ht="12.8" hidden="false" customHeight="true" outlineLevel="0" collapsed="false"/>
    <row r="84" customFormat="false" ht="15" hidden="false" customHeight="false" outlineLevel="0" collapsed="false">
      <c r="D84" s="1" t="n">
        <v>47</v>
      </c>
      <c r="E84" s="8" t="n">
        <f aca="false">D84/7.8</f>
        <v>6.02564102564103</v>
      </c>
    </row>
    <row r="85" customFormat="false" ht="15" hidden="false" customHeight="false" outlineLevel="0" collapsed="false">
      <c r="D85" s="1" t="n">
        <v>2.7</v>
      </c>
      <c r="E85" s="8" t="n">
        <f aca="false">D85/7.8</f>
        <v>0.346153846153846</v>
      </c>
    </row>
    <row r="86" customFormat="false" ht="15" hidden="false" customHeight="false" outlineLevel="0" collapsed="false">
      <c r="Q86" s="1" t="n">
        <v>1</v>
      </c>
      <c r="R86" s="1" t="n">
        <v>7.8</v>
      </c>
    </row>
    <row r="87" customFormat="false" ht="15" hidden="false" customHeight="false" outlineLevel="0" collapsed="false">
      <c r="Q87" s="1" t="n">
        <f aca="false">R87/R86</f>
        <v>1.28205128205128</v>
      </c>
      <c r="R87" s="1" t="n">
        <v>10</v>
      </c>
    </row>
    <row r="91" customFormat="false" ht="201.25" hidden="false" customHeight="true" outlineLevel="0" collapsed="false">
      <c r="S91" s="6" t="s">
        <v>14</v>
      </c>
      <c r="T91" s="34" t="s">
        <v>40</v>
      </c>
    </row>
    <row r="92" customFormat="false" ht="15" hidden="false" customHeight="false" outlineLevel="0" collapsed="false">
      <c r="R92" s="1" t="n">
        <v>1979</v>
      </c>
      <c r="S92" s="9" t="n">
        <v>23.83</v>
      </c>
      <c r="T92" s="35" t="n">
        <v>11.6532</v>
      </c>
    </row>
    <row r="93" customFormat="false" ht="15" hidden="false" customHeight="false" outlineLevel="0" collapsed="false">
      <c r="R93" s="1" t="n">
        <v>1980</v>
      </c>
      <c r="S93" s="9" t="n">
        <v>23.89</v>
      </c>
      <c r="T93" s="35" t="n">
        <v>15.5298</v>
      </c>
    </row>
    <row r="94" customFormat="false" ht="15" hidden="false" customHeight="false" outlineLevel="0" collapsed="false">
      <c r="R94" s="1" t="n">
        <v>1981</v>
      </c>
      <c r="S94" s="9" t="n">
        <v>23.67</v>
      </c>
      <c r="T94" s="35" t="n">
        <v>8.8972</v>
      </c>
    </row>
    <row r="95" customFormat="false" ht="15" hidden="false" customHeight="false" outlineLevel="0" collapsed="false">
      <c r="R95" s="1" t="n">
        <v>1982</v>
      </c>
      <c r="S95" s="9" t="n">
        <v>23.54</v>
      </c>
      <c r="T95" s="35" t="n">
        <v>7.5478</v>
      </c>
    </row>
    <row r="96" customFormat="false" ht="15" hidden="false" customHeight="false" outlineLevel="0" collapsed="false">
      <c r="R96" s="1" t="n">
        <v>1983</v>
      </c>
      <c r="S96" s="9" t="n">
        <v>24.15</v>
      </c>
      <c r="T96" s="35" t="n">
        <v>16.809</v>
      </c>
    </row>
    <row r="97" customFormat="false" ht="15" hidden="false" customHeight="false" outlineLevel="0" collapsed="false">
      <c r="R97" s="1" t="n">
        <v>1984</v>
      </c>
      <c r="S97" s="9" t="n">
        <v>25.61</v>
      </c>
      <c r="T97" s="35" t="n">
        <v>9.7344</v>
      </c>
    </row>
    <row r="98" customFormat="false" ht="15" hidden="false" customHeight="false" outlineLevel="0" collapsed="false">
      <c r="R98" s="1" t="n">
        <v>1985</v>
      </c>
      <c r="S98" s="9" t="n">
        <v>25.81</v>
      </c>
      <c r="T98" s="35" t="n">
        <v>10.374</v>
      </c>
    </row>
    <row r="99" customFormat="false" ht="15" hidden="false" customHeight="false" outlineLevel="0" collapsed="false">
      <c r="R99" s="1" t="n">
        <v>1986</v>
      </c>
      <c r="S99" s="9" t="n">
        <v>26.3</v>
      </c>
      <c r="T99" s="35" t="n">
        <v>12.4306</v>
      </c>
    </row>
    <row r="100" customFormat="false" ht="15" hidden="false" customHeight="false" outlineLevel="0" collapsed="false">
      <c r="R100" s="1" t="n">
        <v>1987</v>
      </c>
      <c r="S100" s="9" t="n">
        <v>26.76</v>
      </c>
      <c r="T100" s="35" t="n">
        <v>15.9042</v>
      </c>
    </row>
    <row r="101" customFormat="false" ht="15" hidden="false" customHeight="false" outlineLevel="0" collapsed="false">
      <c r="R101" s="1" t="n">
        <v>1988</v>
      </c>
      <c r="S101" s="9" t="n">
        <v>27.38</v>
      </c>
      <c r="T101" s="35" t="n">
        <v>19.8016</v>
      </c>
    </row>
    <row r="102" customFormat="false" ht="15" hidden="false" customHeight="false" outlineLevel="0" collapsed="false">
      <c r="R102" s="1" t="n">
        <v>1989</v>
      </c>
      <c r="S102" s="9" t="n">
        <v>27.62</v>
      </c>
      <c r="T102" s="35" t="n">
        <v>9.1572</v>
      </c>
    </row>
    <row r="103" customFormat="false" ht="15" hidden="false" customHeight="false" outlineLevel="0" collapsed="false">
      <c r="R103" s="1" t="n">
        <v>1990</v>
      </c>
      <c r="S103" s="9" t="n">
        <v>27.92</v>
      </c>
      <c r="T103" s="35" t="n">
        <v>8.8608</v>
      </c>
    </row>
    <row r="104" customFormat="false" ht="15" hidden="false" customHeight="false" outlineLevel="0" collapsed="false">
      <c r="R104" s="1" t="n">
        <v>1991</v>
      </c>
      <c r="S104" s="9" t="n">
        <v>28.18</v>
      </c>
      <c r="T104" s="35" t="n">
        <v>9.1208</v>
      </c>
    </row>
    <row r="105" customFormat="false" ht="15" hidden="false" customHeight="false" outlineLevel="0" collapsed="false">
      <c r="R105" s="1" t="n">
        <v>1992</v>
      </c>
      <c r="S105" s="9" t="n">
        <v>27.79</v>
      </c>
      <c r="T105" s="35" t="n">
        <v>1.64775</v>
      </c>
    </row>
    <row r="106" customFormat="false" ht="15" hidden="false" customHeight="false" outlineLevel="0" collapsed="false">
      <c r="R106" s="1" t="n">
        <v>1993</v>
      </c>
      <c r="S106" s="9" t="n">
        <v>27.93</v>
      </c>
      <c r="T106" s="35" t="n">
        <v>8.96025</v>
      </c>
    </row>
    <row r="107" customFormat="false" ht="15" hidden="false" customHeight="false" outlineLevel="0" collapsed="false">
      <c r="R107" s="1" t="n">
        <v>1994</v>
      </c>
      <c r="S107" s="9" t="n">
        <v>28.81</v>
      </c>
      <c r="T107" s="35" t="n">
        <v>15.3972</v>
      </c>
    </row>
    <row r="108" customFormat="false" ht="15" hidden="false" customHeight="false" outlineLevel="0" collapsed="false">
      <c r="R108" s="1" t="n">
        <v>1995</v>
      </c>
      <c r="S108" s="9" t="n">
        <v>29.16</v>
      </c>
      <c r="T108" s="35" t="n">
        <v>17.394</v>
      </c>
    </row>
    <row r="109" customFormat="false" ht="15" hidden="false" customHeight="false" outlineLevel="0" collapsed="false">
      <c r="R109" s="1" t="n">
        <v>1996</v>
      </c>
      <c r="S109" s="9" t="n">
        <v>30.25</v>
      </c>
      <c r="T109" s="35" t="n">
        <v>10.66845</v>
      </c>
    </row>
    <row r="110" customFormat="false" ht="15" hidden="false" customHeight="false" outlineLevel="0" collapsed="false">
      <c r="R110" s="1" t="n">
        <v>1997</v>
      </c>
      <c r="S110" s="9" t="n">
        <v>31.88</v>
      </c>
      <c r="T110" s="35" t="n">
        <v>12.8076</v>
      </c>
    </row>
    <row r="111" customFormat="false" ht="15" hidden="false" customHeight="false" outlineLevel="0" collapsed="false">
      <c r="R111" s="1" t="n">
        <v>1998</v>
      </c>
      <c r="S111" s="9" t="n">
        <v>30.5</v>
      </c>
      <c r="T111" s="35" t="n">
        <v>22.4445</v>
      </c>
    </row>
    <row r="112" customFormat="false" ht="15" hidden="false" customHeight="false" outlineLevel="0" collapsed="false">
      <c r="R112" s="1" t="n">
        <v>1999</v>
      </c>
      <c r="S112" s="9" t="n">
        <v>30.84</v>
      </c>
      <c r="T112" s="35" t="n">
        <v>9.51405</v>
      </c>
    </row>
    <row r="113" customFormat="false" ht="15" hidden="false" customHeight="false" outlineLevel="0" collapsed="false">
      <c r="R113" s="1" t="n">
        <v>2000</v>
      </c>
      <c r="S113" s="9" t="n">
        <v>30.88</v>
      </c>
      <c r="T113" s="35" t="n">
        <v>10.3194</v>
      </c>
    </row>
    <row r="114" customFormat="false" ht="15" hidden="false" customHeight="false" outlineLevel="0" collapsed="false">
      <c r="R114" s="1" t="n">
        <v>2001</v>
      </c>
      <c r="S114" s="9" t="n">
        <v>30.71</v>
      </c>
      <c r="T114" s="35" t="n">
        <v>13.58175</v>
      </c>
    </row>
    <row r="115" customFormat="false" ht="15" hidden="false" customHeight="false" outlineLevel="0" collapsed="false">
      <c r="R115" s="1" t="n">
        <v>2002</v>
      </c>
      <c r="S115" s="9" t="n">
        <v>31.63</v>
      </c>
      <c r="T115" s="35" t="n">
        <v>19.1802</v>
      </c>
    </row>
    <row r="116" customFormat="false" ht="15" hidden="false" customHeight="false" outlineLevel="0" collapsed="false">
      <c r="R116" s="1" t="n">
        <v>2003</v>
      </c>
      <c r="S116" s="9" t="n">
        <v>33.48</v>
      </c>
      <c r="T116" s="35" t="n">
        <v>17.60655</v>
      </c>
    </row>
    <row r="117" customFormat="false" ht="15" hidden="false" customHeight="false" outlineLevel="0" collapsed="false">
      <c r="R117" s="1" t="n">
        <v>2004</v>
      </c>
      <c r="S117" s="9" t="n">
        <v>34.01</v>
      </c>
      <c r="T117" s="35" t="n">
        <v>10.95705</v>
      </c>
    </row>
    <row r="118" customFormat="false" ht="15" hidden="false" customHeight="false" outlineLevel="0" collapsed="false">
      <c r="A118" s="107"/>
      <c r="B118" s="107"/>
      <c r="C118" s="107"/>
      <c r="D118" s="107"/>
      <c r="E118" s="107"/>
      <c r="F118" s="107"/>
      <c r="G118" s="107"/>
      <c r="H118" s="107"/>
      <c r="I118" s="107"/>
      <c r="J118" s="107"/>
      <c r="K118" s="107"/>
      <c r="L118" s="107"/>
      <c r="M118" s="107"/>
      <c r="N118" s="107"/>
      <c r="O118" s="107"/>
      <c r="P118" s="107"/>
      <c r="Q118" s="107"/>
      <c r="R118" s="1" t="n">
        <v>2005</v>
      </c>
      <c r="S118" s="9" t="n">
        <v>34.48</v>
      </c>
      <c r="T118" s="35" t="n">
        <v>22.78185</v>
      </c>
    </row>
    <row r="119" customFormat="false" ht="16.15" hidden="false" customHeight="false" outlineLevel="0" collapsed="false">
      <c r="Q119" s="108" t="s">
        <v>41</v>
      </c>
      <c r="R119" s="1" t="n">
        <v>2006</v>
      </c>
      <c r="S119" s="9" t="n">
        <v>35.84</v>
      </c>
      <c r="T119" s="35" t="n">
        <v>15.6663</v>
      </c>
    </row>
    <row r="120" customFormat="false" ht="40.4" hidden="false" customHeight="false" outlineLevel="0" collapsed="false">
      <c r="A120" s="36" t="s">
        <v>16</v>
      </c>
      <c r="B120" s="37" t="s">
        <v>17</v>
      </c>
      <c r="C120" s="37" t="s">
        <v>42</v>
      </c>
      <c r="D120" s="38" t="s">
        <v>19</v>
      </c>
      <c r="F120" s="6" t="s">
        <v>20</v>
      </c>
      <c r="G120" s="39" t="s">
        <v>43</v>
      </c>
      <c r="Q120" s="108" t="s">
        <v>41</v>
      </c>
      <c r="R120" s="1" t="n">
        <v>2007</v>
      </c>
      <c r="S120" s="9" t="n">
        <v>36.06</v>
      </c>
      <c r="T120" s="35" t="n">
        <v>14.48265</v>
      </c>
    </row>
    <row r="121" customFormat="false" ht="16.15" hidden="false" customHeight="false" outlineLevel="0" collapsed="false">
      <c r="A121" s="36" t="n">
        <v>1979</v>
      </c>
      <c r="B121" s="1" t="n">
        <v>23.83</v>
      </c>
      <c r="C121" s="8" t="n">
        <v>11.6532</v>
      </c>
      <c r="D121" s="40" t="n">
        <f aca="false">C121/B121</f>
        <v>0.489013848090642</v>
      </c>
      <c r="F121" s="8" t="n">
        <v>1.22937999999995</v>
      </c>
      <c r="G121" s="8" t="n">
        <v>1.96319999999995</v>
      </c>
      <c r="Q121" s="108" t="s">
        <v>41</v>
      </c>
      <c r="R121" s="1" t="n">
        <v>2008</v>
      </c>
      <c r="S121" s="9" t="n">
        <v>36.78</v>
      </c>
      <c r="T121" s="35" t="n">
        <v>12.28695</v>
      </c>
    </row>
    <row r="122" customFormat="false" ht="16.15" hidden="false" customHeight="false" outlineLevel="0" collapsed="false">
      <c r="A122" s="36" t="n">
        <v>1980</v>
      </c>
      <c r="B122" s="1" t="n">
        <v>23.89</v>
      </c>
      <c r="C122" s="8" t="n">
        <v>15.5298</v>
      </c>
      <c r="D122" s="40" t="n">
        <f aca="false">C122/B122</f>
        <v>0.650054416073671</v>
      </c>
      <c r="F122" s="8" t="n">
        <v>0.820709999999977</v>
      </c>
      <c r="G122" s="8" t="n">
        <v>5.61479999999998</v>
      </c>
      <c r="Q122" s="108" t="s">
        <v>41</v>
      </c>
      <c r="R122" s="1" t="n">
        <v>2009</v>
      </c>
      <c r="S122" s="9" t="n">
        <v>36.73</v>
      </c>
      <c r="T122" s="35" t="n">
        <v>12.3357</v>
      </c>
    </row>
    <row r="123" customFormat="false" ht="16.15" hidden="false" customHeight="false" outlineLevel="0" collapsed="false">
      <c r="A123" s="36" t="n">
        <v>1981</v>
      </c>
      <c r="B123" s="1" t="n">
        <v>23.67</v>
      </c>
      <c r="C123" s="8" t="n">
        <v>8.8972</v>
      </c>
      <c r="D123" s="40" t="n">
        <f aca="false">C123/B123</f>
        <v>0.37588508660752</v>
      </c>
      <c r="F123" s="8" t="n">
        <v>0.132040000000004</v>
      </c>
      <c r="G123" s="8" t="n">
        <v>-1.24280000000005</v>
      </c>
      <c r="Q123" s="108" t="s">
        <v>41</v>
      </c>
      <c r="R123" s="1" t="n">
        <v>2010</v>
      </c>
      <c r="S123" s="9" t="n">
        <v>38.48</v>
      </c>
      <c r="T123" s="35" t="n">
        <v>21.89265</v>
      </c>
      <c r="V123" s="17"/>
      <c r="W123" s="17"/>
      <c r="X123" s="17"/>
      <c r="Y123" s="17"/>
    </row>
    <row r="124" customFormat="false" ht="16.15" hidden="false" customHeight="false" outlineLevel="0" collapsed="false">
      <c r="A124" s="36" t="n">
        <v>1982</v>
      </c>
      <c r="B124" s="1" t="n">
        <v>23.54</v>
      </c>
      <c r="C124" s="8" t="n">
        <v>7.5478</v>
      </c>
      <c r="D124" s="40" t="n">
        <f aca="false">C124/B124</f>
        <v>0.320637213254036</v>
      </c>
      <c r="F124" s="8" t="n">
        <v>-0.466629999999974</v>
      </c>
      <c r="G124" s="8" t="n">
        <v>-2.81720000000001</v>
      </c>
      <c r="Q124" s="108" t="s">
        <v>41</v>
      </c>
      <c r="R124" s="1" t="n">
        <v>2011</v>
      </c>
      <c r="S124" s="9" t="n">
        <v>39.65</v>
      </c>
      <c r="T124" s="35" t="n">
        <v>13.9152</v>
      </c>
      <c r="V124" s="17"/>
      <c r="W124" s="17"/>
      <c r="X124" s="17"/>
      <c r="Y124" s="17"/>
    </row>
    <row r="125" customFormat="false" ht="16.15" hidden="false" customHeight="false" outlineLevel="0" collapsed="false">
      <c r="A125" s="36" t="n">
        <v>1983</v>
      </c>
      <c r="B125" s="1" t="n">
        <v>24.15</v>
      </c>
      <c r="C125" s="8" t="n">
        <v>16.809</v>
      </c>
      <c r="D125" s="40" t="n">
        <f aca="false">C125/B125</f>
        <v>0.696024844720497</v>
      </c>
      <c r="F125" s="8" t="n">
        <v>-0.325299999999949</v>
      </c>
      <c r="G125" s="8" t="n">
        <v>6.21899999999997</v>
      </c>
      <c r="Q125" s="108" t="s">
        <v>41</v>
      </c>
      <c r="R125" s="1" t="n">
        <v>2012</v>
      </c>
      <c r="S125" s="9" t="n">
        <v>40.28</v>
      </c>
      <c r="T125" s="35" t="n">
        <v>20.7363</v>
      </c>
      <c r="V125" s="17"/>
      <c r="W125" s="17"/>
      <c r="X125" s="17"/>
      <c r="Y125" s="17"/>
    </row>
    <row r="126" customFormat="false" ht="16.15" hidden="false" customHeight="false" outlineLevel="0" collapsed="false">
      <c r="A126" s="36" t="n">
        <v>1984</v>
      </c>
      <c r="B126" s="1" t="n">
        <v>25.61</v>
      </c>
      <c r="C126" s="8" t="n">
        <v>9.7344</v>
      </c>
      <c r="D126" s="40" t="n">
        <f aca="false">C126/B126</f>
        <v>0.38010152284264</v>
      </c>
      <c r="F126" s="8" t="n">
        <v>0.666029999999964</v>
      </c>
      <c r="G126" s="8" t="n">
        <v>-1.08060000000006</v>
      </c>
      <c r="Q126" s="108" t="s">
        <v>41</v>
      </c>
      <c r="R126" s="1" t="n">
        <v>2013</v>
      </c>
      <c r="S126" s="9" t="n">
        <v>40.09</v>
      </c>
      <c r="T126" s="35" t="n">
        <v>19.6053</v>
      </c>
      <c r="V126" s="17"/>
      <c r="W126" s="17"/>
      <c r="X126" s="17"/>
      <c r="Y126" s="17"/>
    </row>
    <row r="127" customFormat="false" ht="16.15" hidden="false" customHeight="false" outlineLevel="0" collapsed="false">
      <c r="A127" s="36" t="n">
        <v>1985</v>
      </c>
      <c r="B127" s="1" t="n">
        <v>25.81</v>
      </c>
      <c r="C127" s="8" t="n">
        <v>10.374</v>
      </c>
      <c r="D127" s="40" t="n">
        <f aca="false">C127/B127</f>
        <v>0.401937233630376</v>
      </c>
      <c r="F127" s="8" t="n">
        <v>0.397359999999988</v>
      </c>
      <c r="G127" s="8" t="n">
        <v>-0.66600000000002</v>
      </c>
      <c r="Q127" s="108" t="s">
        <v>41</v>
      </c>
      <c r="R127" s="1" t="n">
        <v>2014</v>
      </c>
      <c r="S127" s="9" t="n">
        <v>40.68</v>
      </c>
      <c r="T127" s="35" t="n">
        <v>15.24315</v>
      </c>
    </row>
    <row r="128" customFormat="false" ht="16.15" hidden="false" customHeight="false" outlineLevel="0" collapsed="false">
      <c r="A128" s="36" t="n">
        <v>1986</v>
      </c>
      <c r="B128" s="1" t="n">
        <v>26.3</v>
      </c>
      <c r="C128" s="8" t="n">
        <v>12.4306</v>
      </c>
      <c r="D128" s="40" t="n">
        <f aca="false">C128/B128</f>
        <v>0.4726463878327</v>
      </c>
      <c r="F128" s="8" t="n">
        <v>0.418690000000016</v>
      </c>
      <c r="G128" s="8" t="n">
        <v>1.16559999999996</v>
      </c>
      <c r="Q128" s="108" t="s">
        <v>41</v>
      </c>
      <c r="R128" s="1" t="n">
        <v>2015</v>
      </c>
      <c r="S128" s="9" t="n">
        <v>41.09</v>
      </c>
      <c r="T128" s="35" t="n">
        <v>18.6771</v>
      </c>
    </row>
    <row r="129" customFormat="false" ht="16.15" hidden="false" customHeight="false" outlineLevel="0" collapsed="false">
      <c r="A129" s="36" t="n">
        <v>1987</v>
      </c>
      <c r="B129" s="1" t="n">
        <v>26.76</v>
      </c>
      <c r="C129" s="8" t="n">
        <v>15.9042</v>
      </c>
      <c r="D129" s="40" t="n">
        <f aca="false">C129/B129</f>
        <v>0.59432735426009</v>
      </c>
      <c r="F129" s="8" t="n">
        <v>0.410020000000042</v>
      </c>
      <c r="G129" s="8" t="n">
        <v>4.41419999999999</v>
      </c>
      <c r="Q129" s="108" t="s">
        <v>41</v>
      </c>
      <c r="R129" s="1" t="n">
        <v>2016</v>
      </c>
      <c r="S129" s="9" t="n">
        <v>40.06</v>
      </c>
      <c r="T129" s="35" t="n">
        <v>28.275</v>
      </c>
    </row>
    <row r="130" customFormat="false" ht="16.15" hidden="false" customHeight="false" outlineLevel="0" collapsed="false">
      <c r="A130" s="36" t="n">
        <v>1988</v>
      </c>
      <c r="B130" s="1" t="n">
        <v>27.38</v>
      </c>
      <c r="C130" s="8" t="n">
        <v>19.8016</v>
      </c>
      <c r="D130" s="40" t="n">
        <f aca="false">C130/B130</f>
        <v>0.723214024835647</v>
      </c>
      <c r="F130" s="8" t="n">
        <v>0.561349999999951</v>
      </c>
      <c r="G130" s="8" t="n">
        <v>8.08659999999997</v>
      </c>
      <c r="Q130" s="108" t="s">
        <v>41</v>
      </c>
      <c r="R130" s="1" t="n">
        <v>2017</v>
      </c>
      <c r="S130" s="9" t="n">
        <v>40.59</v>
      </c>
      <c r="T130" s="35" t="n">
        <v>14.3637</v>
      </c>
    </row>
    <row r="131" customFormat="false" ht="16.15" hidden="false" customHeight="false" outlineLevel="0" collapsed="false">
      <c r="A131" s="36" t="n">
        <v>1989</v>
      </c>
      <c r="B131" s="1" t="n">
        <v>27.62</v>
      </c>
      <c r="C131" s="8" t="n">
        <v>9.1572</v>
      </c>
      <c r="D131" s="40" t="n">
        <f aca="false">C131/B131</f>
        <v>0.331542360608255</v>
      </c>
      <c r="F131" s="8" t="n">
        <v>0.332679999999979</v>
      </c>
      <c r="G131" s="8" t="n">
        <v>-2.78280000000005</v>
      </c>
      <c r="Q131" s="108" t="s">
        <v>41</v>
      </c>
      <c r="R131" s="1" t="n">
        <v>2018</v>
      </c>
      <c r="S131" s="9" t="n">
        <v>41.05</v>
      </c>
      <c r="T131" s="35" t="n">
        <v>21.5904</v>
      </c>
    </row>
    <row r="132" customFormat="false" ht="16.15" hidden="false" customHeight="false" outlineLevel="0" collapsed="false">
      <c r="A132" s="36" t="n">
        <v>1990</v>
      </c>
      <c r="B132" s="1" t="n">
        <v>27.92</v>
      </c>
      <c r="C132" s="8" t="n">
        <v>8.8608</v>
      </c>
      <c r="D132" s="40" t="n">
        <f aca="false">C132/B132</f>
        <v>0.317363896848138</v>
      </c>
      <c r="F132" s="8" t="n">
        <v>0.164010000000005</v>
      </c>
      <c r="G132" s="8" t="n">
        <v>-3.30420000000002</v>
      </c>
      <c r="Q132" s="108" t="s">
        <v>41</v>
      </c>
      <c r="R132" s="1" t="n">
        <v>2019</v>
      </c>
      <c r="S132" s="9" t="n">
        <v>41.64</v>
      </c>
      <c r="T132" s="35" t="n">
        <v>19.1958</v>
      </c>
    </row>
    <row r="133" customFormat="false" ht="16.15" hidden="false" customHeight="false" outlineLevel="0" collapsed="false">
      <c r="A133" s="36" t="n">
        <v>1991</v>
      </c>
      <c r="B133" s="1" t="n">
        <v>28.18</v>
      </c>
      <c r="C133" s="8" t="n">
        <v>9.1208</v>
      </c>
      <c r="D133" s="40" t="n">
        <f aca="false">C133/B133</f>
        <v>0.323662171753016</v>
      </c>
      <c r="F133" s="8" t="n">
        <v>-0.0446599999999719</v>
      </c>
      <c r="G133" s="8" t="n">
        <v>-3.26920000000004</v>
      </c>
      <c r="Q133" s="108" t="s">
        <v>41</v>
      </c>
      <c r="R133" s="28" t="n">
        <v>2020</v>
      </c>
      <c r="S133" s="29" t="n">
        <v>39.3</v>
      </c>
      <c r="T133" s="41" t="n">
        <v>20.8377</v>
      </c>
    </row>
    <row r="134" customFormat="false" ht="16.15" hidden="false" customHeight="false" outlineLevel="0" collapsed="false">
      <c r="A134" s="109" t="n">
        <v>1992</v>
      </c>
      <c r="B134" s="110" t="n">
        <v>27.79</v>
      </c>
      <c r="C134" s="111" t="n">
        <v>1.64775</v>
      </c>
      <c r="D134" s="112" t="n">
        <f aca="false">C134/B134</f>
        <v>0.0592929111191076</v>
      </c>
      <c r="E134" s="110"/>
      <c r="F134" s="111" t="n">
        <v>-0.903330000000061</v>
      </c>
      <c r="G134" s="111" t="n">
        <v>-10.96725</v>
      </c>
      <c r="H134" s="110"/>
      <c r="Q134" s="108" t="s">
        <v>41</v>
      </c>
      <c r="R134" s="1" t="n">
        <v>2021</v>
      </c>
      <c r="S134" s="33" t="n">
        <v>41.14</v>
      </c>
      <c r="T134" s="35" t="n">
        <v>18.811</v>
      </c>
    </row>
    <row r="135" customFormat="false" ht="16.15" hidden="false" customHeight="false" outlineLevel="0" collapsed="false">
      <c r="A135" s="36" t="n">
        <v>1993</v>
      </c>
      <c r="B135" s="1" t="n">
        <v>27.93</v>
      </c>
      <c r="C135" s="8" t="n">
        <v>8.96025</v>
      </c>
      <c r="D135" s="40" t="n">
        <f aca="false">C135/B135</f>
        <v>0.320810955961332</v>
      </c>
      <c r="F135" s="8" t="n">
        <v>-1.23200000000003</v>
      </c>
      <c r="G135" s="8" t="n">
        <v>-3.87975000000003</v>
      </c>
      <c r="Q135" s="108" t="s">
        <v>41</v>
      </c>
      <c r="R135" s="1" t="n">
        <v>2022</v>
      </c>
      <c r="S135" s="33" t="n">
        <v>41.46</v>
      </c>
      <c r="T135" s="44" t="n">
        <v>16.926</v>
      </c>
    </row>
    <row r="136" customFormat="false" ht="16.15" hidden="false" customHeight="false" outlineLevel="0" collapsed="false">
      <c r="A136" s="36" t="n">
        <v>1994</v>
      </c>
      <c r="B136" s="1" t="n">
        <v>28.81</v>
      </c>
      <c r="C136" s="8" t="n">
        <v>15.3972</v>
      </c>
      <c r="D136" s="40" t="n">
        <f aca="false">C136/B136</f>
        <v>0.534439430753211</v>
      </c>
      <c r="F136" s="8" t="n">
        <v>-0.82067000000001</v>
      </c>
      <c r="G136" s="8" t="n">
        <v>2.33219999999995</v>
      </c>
      <c r="Q136" s="108" t="s">
        <v>41</v>
      </c>
      <c r="T136" s="1" t="n">
        <v>19.5585</v>
      </c>
    </row>
    <row r="137" customFormat="false" ht="16.15" hidden="false" customHeight="false" outlineLevel="0" collapsed="false">
      <c r="A137" s="36" t="n">
        <v>1995</v>
      </c>
      <c r="B137" s="1" t="n">
        <v>29.16</v>
      </c>
      <c r="C137" s="8" t="n">
        <v>17.394</v>
      </c>
      <c r="D137" s="40" t="n">
        <f aca="false">C137/B137</f>
        <v>0.596502057613169</v>
      </c>
      <c r="F137" s="8" t="n">
        <v>-0.939339999999984</v>
      </c>
      <c r="G137" s="8" t="n">
        <v>4.10399999999998</v>
      </c>
      <c r="Q137" s="108" t="s">
        <v>41</v>
      </c>
    </row>
    <row r="138" customFormat="false" ht="16.15" hidden="false" customHeight="false" outlineLevel="0" collapsed="false">
      <c r="A138" s="36" t="n">
        <v>1996</v>
      </c>
      <c r="B138" s="1" t="n">
        <v>30.25</v>
      </c>
      <c r="C138" s="8" t="n">
        <v>10.66845</v>
      </c>
      <c r="D138" s="40" t="n">
        <f aca="false">C138/B138</f>
        <v>0.352676033057851</v>
      </c>
      <c r="F138" s="8" t="n">
        <v>-0.318009999999958</v>
      </c>
      <c r="G138" s="8" t="n">
        <v>-2.84655000000004</v>
      </c>
      <c r="Q138" s="108" t="s">
        <v>41</v>
      </c>
    </row>
    <row r="139" customFormat="false" ht="16.15" hidden="false" customHeight="false" outlineLevel="0" collapsed="false">
      <c r="A139" s="36" t="n">
        <v>1997</v>
      </c>
      <c r="B139" s="1" t="n">
        <v>31.88</v>
      </c>
      <c r="C139" s="8" t="n">
        <v>12.8076</v>
      </c>
      <c r="D139" s="40" t="n">
        <f aca="false">C139/B139</f>
        <v>0.401744040150565</v>
      </c>
      <c r="F139" s="8" t="n">
        <v>0.843319999999952</v>
      </c>
      <c r="G139" s="8" t="n">
        <v>-0.93240000000001</v>
      </c>
      <c r="Q139" s="108" t="s">
        <v>41</v>
      </c>
    </row>
    <row r="140" customFormat="false" ht="16.15" hidden="false" customHeight="false" outlineLevel="0" collapsed="false">
      <c r="A140" s="45" t="n">
        <v>1998</v>
      </c>
      <c r="B140" s="46" t="n">
        <v>30.5</v>
      </c>
      <c r="C140" s="113" t="n">
        <v>22.4445</v>
      </c>
      <c r="D140" s="47" t="n">
        <f aca="false">C140/B140</f>
        <v>0.735885245901639</v>
      </c>
      <c r="F140" s="8" t="n">
        <v>-1.00535000000002</v>
      </c>
      <c r="G140" s="8" t="n">
        <v>8.47949999999997</v>
      </c>
      <c r="Q140" s="108" t="s">
        <v>41</v>
      </c>
    </row>
    <row r="141" customFormat="false" ht="16.15" hidden="false" customHeight="false" outlineLevel="0" collapsed="false">
      <c r="A141" s="48" t="n">
        <v>1999</v>
      </c>
      <c r="B141" s="23" t="n">
        <v>30.84</v>
      </c>
      <c r="C141" s="25" t="n">
        <v>9.51405</v>
      </c>
      <c r="D141" s="49" t="n">
        <f aca="false">C141/B141</f>
        <v>0.308497081712062</v>
      </c>
      <c r="F141" s="8" t="n">
        <v>-1.13402</v>
      </c>
      <c r="G141" s="8" t="n">
        <v>-4.67595000000005</v>
      </c>
      <c r="Q141" s="108" t="s">
        <v>41</v>
      </c>
    </row>
    <row r="142" customFormat="false" ht="16.15" hidden="false" customHeight="false" outlineLevel="0" collapsed="false">
      <c r="A142" s="36" t="n">
        <v>2000</v>
      </c>
      <c r="B142" s="1" t="n">
        <v>30.88</v>
      </c>
      <c r="C142" s="8" t="n">
        <v>10.3194</v>
      </c>
      <c r="D142" s="40" t="n">
        <f aca="false">C142/B142</f>
        <v>0.334177461139896</v>
      </c>
      <c r="F142" s="8" t="n">
        <v>-1.56268999999997</v>
      </c>
      <c r="G142" s="8" t="n">
        <v>-4.09560000000002</v>
      </c>
      <c r="Q142" s="108" t="s">
        <v>41</v>
      </c>
    </row>
    <row r="143" customFormat="false" ht="16.15" hidden="false" customHeight="false" outlineLevel="0" collapsed="false">
      <c r="A143" s="36" t="n">
        <v>2001</v>
      </c>
      <c r="B143" s="1" t="n">
        <v>30.71</v>
      </c>
      <c r="C143" s="8" t="n">
        <v>13.58175</v>
      </c>
      <c r="D143" s="40" t="n">
        <f aca="false">C143/B143</f>
        <v>0.442258222077499</v>
      </c>
      <c r="F143" s="8" t="n">
        <v>-2.20136000000006</v>
      </c>
      <c r="G143" s="8" t="n">
        <v>-1.05825000000004</v>
      </c>
      <c r="Q143" s="108" t="s">
        <v>41</v>
      </c>
    </row>
    <row r="144" customFormat="false" ht="16.15" hidden="false" customHeight="false" outlineLevel="0" collapsed="false">
      <c r="A144" s="36" t="n">
        <v>2002</v>
      </c>
      <c r="B144" s="1" t="n">
        <v>31.63</v>
      </c>
      <c r="C144" s="8" t="n">
        <v>19.1802</v>
      </c>
      <c r="D144" s="40" t="n">
        <f aca="false">C144/B144</f>
        <v>0.606392665191274</v>
      </c>
      <c r="F144" s="8" t="n">
        <v>-1.75003000000003</v>
      </c>
      <c r="G144" s="8" t="n">
        <v>4.31519999999999</v>
      </c>
      <c r="Q144" s="108" t="s">
        <v>41</v>
      </c>
    </row>
    <row r="145" customFormat="false" ht="16.15" hidden="false" customHeight="false" outlineLevel="0" collapsed="false">
      <c r="A145" s="36" t="n">
        <v>2003</v>
      </c>
      <c r="B145" s="1" t="n">
        <v>33.48</v>
      </c>
      <c r="C145" s="8" t="n">
        <v>17.60655</v>
      </c>
      <c r="D145" s="40" t="n">
        <f aca="false">C145/B145</f>
        <v>0.525882616487455</v>
      </c>
      <c r="F145" s="8" t="n">
        <v>-0.368700000000011</v>
      </c>
      <c r="G145" s="8" t="n">
        <v>2.51654999999997</v>
      </c>
      <c r="Q145" s="108" t="s">
        <v>41</v>
      </c>
    </row>
    <row r="146" customFormat="false" ht="16.15" hidden="false" customHeight="false" outlineLevel="0" collapsed="false">
      <c r="A146" s="36" t="n">
        <v>2004</v>
      </c>
      <c r="B146" s="1" t="n">
        <v>34.01</v>
      </c>
      <c r="C146" s="8" t="n">
        <v>10.95705</v>
      </c>
      <c r="D146" s="40" t="n">
        <f aca="false">C146/B146</f>
        <v>0.322171420170538</v>
      </c>
      <c r="F146" s="8" t="n">
        <v>-0.307369999999985</v>
      </c>
      <c r="G146" s="8" t="n">
        <v>-4.35795000000006</v>
      </c>
      <c r="Q146" s="108" t="s">
        <v>41</v>
      </c>
    </row>
    <row r="147" customFormat="false" ht="16.15" hidden="false" customHeight="false" outlineLevel="0" collapsed="false">
      <c r="A147" s="36" t="n">
        <v>2005</v>
      </c>
      <c r="B147" s="1" t="n">
        <v>34.48</v>
      </c>
      <c r="C147" s="8" t="n">
        <v>22.78185</v>
      </c>
      <c r="D147" s="40" t="n">
        <f aca="false">C147/B147</f>
        <v>0.66072650812065</v>
      </c>
      <c r="F147" s="8" t="n">
        <v>-0.30603999999996</v>
      </c>
      <c r="G147" s="8" t="n">
        <v>7.24184999999998</v>
      </c>
      <c r="Q147" s="108" t="s">
        <v>41</v>
      </c>
    </row>
    <row r="148" customFormat="false" ht="16.15" hidden="false" customHeight="false" outlineLevel="0" collapsed="false">
      <c r="A148" s="36" t="n">
        <v>2006</v>
      </c>
      <c r="B148" s="1" t="n">
        <v>35.84</v>
      </c>
      <c r="C148" s="8" t="n">
        <v>15.6663</v>
      </c>
      <c r="D148" s="40" t="n">
        <f aca="false">C148/B148</f>
        <v>0.437117745535714</v>
      </c>
      <c r="F148" s="8" t="n">
        <v>0.585289999999958</v>
      </c>
      <c r="G148" s="8" t="n">
        <v>-0.0987000000000418</v>
      </c>
      <c r="Q148" s="108" t="s">
        <v>41</v>
      </c>
    </row>
    <row r="149" customFormat="false" ht="16.15" hidden="false" customHeight="false" outlineLevel="0" collapsed="false">
      <c r="A149" s="36" t="n">
        <v>2007</v>
      </c>
      <c r="B149" s="1" t="n">
        <v>36.06</v>
      </c>
      <c r="C149" s="8" t="n">
        <v>14.48265</v>
      </c>
      <c r="D149" s="40" t="n">
        <f aca="false">C149/B149</f>
        <v>0.401626455906822</v>
      </c>
      <c r="F149" s="8" t="n">
        <v>0.336619999999982</v>
      </c>
      <c r="G149" s="8" t="n">
        <v>-1.50735000000001</v>
      </c>
      <c r="Q149" s="108" t="s">
        <v>41</v>
      </c>
    </row>
    <row r="150" customFormat="false" ht="16.15" hidden="false" customHeight="false" outlineLevel="0" collapsed="false">
      <c r="A150" s="36" t="n">
        <v>2008</v>
      </c>
      <c r="B150" s="1" t="n">
        <v>36.78</v>
      </c>
      <c r="C150" s="8" t="n">
        <v>12.28695</v>
      </c>
      <c r="D150" s="40" t="n">
        <f aca="false">C150/B150</f>
        <v>0.334066068515498</v>
      </c>
      <c r="F150" s="8" t="n">
        <v>0.587950000000006</v>
      </c>
      <c r="G150" s="8" t="n">
        <v>-3.92805000000003</v>
      </c>
      <c r="Q150" s="108" t="s">
        <v>41</v>
      </c>
    </row>
    <row r="151" customFormat="false" ht="16.15" hidden="false" customHeight="false" outlineLevel="0" collapsed="false">
      <c r="A151" s="36" t="n">
        <v>2009</v>
      </c>
      <c r="B151" s="1" t="n">
        <v>36.73</v>
      </c>
      <c r="C151" s="8" t="n">
        <v>12.3357</v>
      </c>
      <c r="D151" s="40" t="n">
        <f aca="false">C151/B151</f>
        <v>0.335848080588075</v>
      </c>
      <c r="F151" s="8" t="n">
        <v>0.0692800000000275</v>
      </c>
      <c r="G151" s="8" t="n">
        <v>-4.10430000000005</v>
      </c>
      <c r="Q151" s="108" t="s">
        <v>41</v>
      </c>
    </row>
    <row r="152" customFormat="false" ht="16.15" hidden="false" customHeight="false" outlineLevel="0" collapsed="false">
      <c r="A152" s="36" t="n">
        <v>2010</v>
      </c>
      <c r="B152" s="1" t="n">
        <v>38.48</v>
      </c>
      <c r="C152" s="8" t="n">
        <v>21.89265</v>
      </c>
      <c r="D152" s="40" t="n">
        <f aca="false">C152/B152</f>
        <v>0.568935810810811</v>
      </c>
      <c r="F152" s="8" t="n">
        <v>1.35060999999994</v>
      </c>
      <c r="G152" s="8" t="n">
        <v>5.22764999999998</v>
      </c>
      <c r="Q152" s="108" t="s">
        <v>41</v>
      </c>
    </row>
    <row r="153" customFormat="false" ht="16.15" hidden="false" customHeight="false" outlineLevel="0" collapsed="false">
      <c r="A153" s="36" t="n">
        <v>2011</v>
      </c>
      <c r="B153" s="1" t="n">
        <v>39.65</v>
      </c>
      <c r="C153" s="8" t="n">
        <v>13.9152</v>
      </c>
      <c r="D153" s="40" t="n">
        <f aca="false">C153/B153</f>
        <v>0.350950819672131</v>
      </c>
      <c r="F153" s="8" t="n">
        <v>2.05193999999997</v>
      </c>
      <c r="G153" s="8" t="n">
        <v>-2.97480000000004</v>
      </c>
      <c r="Q153" s="108" t="s">
        <v>41</v>
      </c>
    </row>
    <row r="154" customFormat="false" ht="16.15" hidden="false" customHeight="false" outlineLevel="0" collapsed="false">
      <c r="A154" s="36" t="n">
        <v>2012</v>
      </c>
      <c r="B154" s="1" t="n">
        <v>40.28</v>
      </c>
      <c r="C154" s="8" t="n">
        <v>20.7363</v>
      </c>
      <c r="D154" s="40" t="n">
        <f aca="false">C154/B154</f>
        <v>0.514803872889772</v>
      </c>
      <c r="F154" s="8" t="n">
        <v>2.21326999999999</v>
      </c>
      <c r="G154" s="8" t="n">
        <v>3.62129999999999</v>
      </c>
      <c r="J154" s="17"/>
      <c r="K154" s="17"/>
      <c r="L154" s="17"/>
      <c r="M154" s="17"/>
      <c r="Q154" s="108" t="s">
        <v>41</v>
      </c>
    </row>
    <row r="155" customFormat="false" ht="16.15" hidden="false" customHeight="false" outlineLevel="0" collapsed="false">
      <c r="A155" s="36" t="n">
        <v>2013</v>
      </c>
      <c r="B155" s="1" t="n">
        <v>40.09</v>
      </c>
      <c r="C155" s="8" t="n">
        <v>19.6053</v>
      </c>
      <c r="D155" s="40" t="n">
        <f aca="false">C155/B155</f>
        <v>0.489032177600399</v>
      </c>
      <c r="F155" s="8" t="n">
        <v>1.55460000000002</v>
      </c>
      <c r="G155" s="8" t="n">
        <v>2.26529999999997</v>
      </c>
      <c r="Q155" s="108" t="s">
        <v>41</v>
      </c>
    </row>
    <row r="156" customFormat="false" ht="16.15" hidden="false" customHeight="false" outlineLevel="0" collapsed="false">
      <c r="A156" s="36" t="n">
        <v>2014</v>
      </c>
      <c r="B156" s="1" t="n">
        <v>40.68</v>
      </c>
      <c r="C156" s="8" t="n">
        <v>15.24315</v>
      </c>
      <c r="D156" s="40" t="n">
        <f aca="false">C156/B156</f>
        <v>0.374708702064897</v>
      </c>
      <c r="F156" s="8" t="n">
        <v>1.67593000000004</v>
      </c>
      <c r="G156" s="8" t="n">
        <v>-2.32185000000005</v>
      </c>
      <c r="Q156" s="108" t="s">
        <v>41</v>
      </c>
    </row>
    <row r="157" customFormat="false" ht="16.15" hidden="false" customHeight="false" outlineLevel="0" collapsed="false">
      <c r="A157" s="36" t="n">
        <v>2015</v>
      </c>
      <c r="B157" s="1" t="n">
        <v>41.09</v>
      </c>
      <c r="C157" s="8" t="n">
        <v>18.6771</v>
      </c>
      <c r="D157" s="40" t="n">
        <f aca="false">C157/B157</f>
        <v>0.454541250912631</v>
      </c>
      <c r="F157" s="8" t="n">
        <v>1.61725999999996</v>
      </c>
      <c r="G157" s="8" t="n">
        <v>0.887099999999979</v>
      </c>
      <c r="J157" s="17"/>
      <c r="K157" s="17"/>
      <c r="L157" s="17"/>
      <c r="M157" s="17"/>
      <c r="Q157" s="108" t="s">
        <v>41</v>
      </c>
    </row>
    <row r="158" customFormat="false" ht="16.15" hidden="false" customHeight="false" outlineLevel="0" collapsed="false">
      <c r="A158" s="36" t="n">
        <v>2016</v>
      </c>
      <c r="B158" s="1" t="n">
        <v>40.06</v>
      </c>
      <c r="C158" s="8" t="n">
        <v>28.275</v>
      </c>
      <c r="D158" s="40" t="n">
        <f aca="false">C158/B158</f>
        <v>0.70581627558662</v>
      </c>
      <c r="F158" s="8" t="n">
        <v>0.118589999999983</v>
      </c>
      <c r="G158" s="8" t="n">
        <v>10.26</v>
      </c>
      <c r="J158" s="17"/>
      <c r="K158" s="17"/>
      <c r="L158" s="17"/>
      <c r="M158" s="17"/>
      <c r="Q158" s="108" t="s">
        <v>41</v>
      </c>
    </row>
    <row r="159" customFormat="false" ht="16.15" hidden="false" customHeight="false" outlineLevel="0" collapsed="false">
      <c r="A159" s="36" t="n">
        <v>2017</v>
      </c>
      <c r="B159" s="1" t="n">
        <v>40.59</v>
      </c>
      <c r="C159" s="8" t="n">
        <v>14.3637</v>
      </c>
      <c r="D159" s="40" t="n">
        <f aca="false">C159/B159</f>
        <v>0.353872875092387</v>
      </c>
      <c r="F159" s="8" t="n">
        <v>0.17992000000001</v>
      </c>
      <c r="G159" s="8" t="n">
        <v>-3.87630000000001</v>
      </c>
      <c r="J159" s="17"/>
      <c r="K159" s="17"/>
      <c r="L159" s="17"/>
      <c r="M159" s="17"/>
      <c r="Q159" s="108" t="s">
        <v>41</v>
      </c>
    </row>
    <row r="160" customFormat="false" ht="9.7" hidden="false" customHeight="true" outlineLevel="0" collapsed="false">
      <c r="A160" s="36" t="n">
        <v>2018</v>
      </c>
      <c r="B160" s="1" t="n">
        <v>41.05</v>
      </c>
      <c r="C160" s="8" t="n">
        <v>21.5904</v>
      </c>
      <c r="D160" s="40" t="n">
        <f aca="false">C160/B160</f>
        <v>0.52595371498173</v>
      </c>
      <c r="F160" s="8" t="n">
        <v>0.171250000000029</v>
      </c>
      <c r="G160" s="8" t="n">
        <v>3.12539999999997</v>
      </c>
      <c r="I160" s="76"/>
      <c r="J160" s="17"/>
      <c r="K160" s="17"/>
      <c r="L160" s="17"/>
      <c r="M160" s="17"/>
      <c r="N160" s="76"/>
      <c r="O160" s="76"/>
      <c r="Q160" s="108" t="s">
        <v>41</v>
      </c>
    </row>
    <row r="161" customFormat="false" ht="16.15" hidden="false" customHeight="false" outlineLevel="0" collapsed="false">
      <c r="A161" s="114" t="n">
        <v>2019</v>
      </c>
      <c r="B161" s="115" t="n">
        <v>41.64</v>
      </c>
      <c r="C161" s="116" t="n">
        <v>19.1958</v>
      </c>
      <c r="D161" s="117" t="n">
        <f aca="false">C161/B161</f>
        <v>0.460994236311239</v>
      </c>
      <c r="E161" s="115"/>
      <c r="F161" s="118" t="n">
        <v>0.292579999999944</v>
      </c>
      <c r="G161" s="119" t="n">
        <v>0.505799999999944</v>
      </c>
      <c r="J161" s="17"/>
      <c r="K161" s="17"/>
      <c r="L161" s="17"/>
      <c r="M161" s="17"/>
      <c r="Q161" s="108" t="s">
        <v>41</v>
      </c>
    </row>
    <row r="162" customFormat="false" ht="16.15" hidden="false" customHeight="false" outlineLevel="0" collapsed="false">
      <c r="A162" s="120" t="n">
        <v>2020</v>
      </c>
      <c r="B162" s="51" t="n">
        <v>39.3</v>
      </c>
      <c r="C162" s="121" t="n">
        <v>20.8377</v>
      </c>
      <c r="D162" s="52" t="n">
        <f aca="false">C162/B162</f>
        <v>0.530221374045802</v>
      </c>
      <c r="F162" s="122" t="n">
        <v>-2.51609000000003</v>
      </c>
      <c r="G162" s="123" t="n">
        <v>1.92269999999998</v>
      </c>
      <c r="Q162" s="108" t="s">
        <v>41</v>
      </c>
    </row>
    <row r="163" customFormat="false" ht="16.15" hidden="false" customHeight="false" outlineLevel="0" collapsed="false">
      <c r="A163" s="124" t="n">
        <v>2021</v>
      </c>
      <c r="B163" s="125" t="n">
        <v>41.14</v>
      </c>
      <c r="C163" s="126" t="n">
        <v>18.811</v>
      </c>
      <c r="D163" s="127" t="n">
        <f aca="false">C163/B163</f>
        <v>0.457243558580457</v>
      </c>
      <c r="E163" s="125"/>
      <c r="F163" s="128" t="n">
        <v>-1.14476000000001</v>
      </c>
      <c r="G163" s="129" t="n">
        <v>-0.329000000000043</v>
      </c>
      <c r="Q163" s="108" t="s">
        <v>41</v>
      </c>
    </row>
    <row r="164" customFormat="false" ht="16.15" hidden="false" customHeight="false" outlineLevel="0" collapsed="false">
      <c r="A164" s="36" t="n">
        <v>2022</v>
      </c>
      <c r="B164" s="1" t="n">
        <v>41.46</v>
      </c>
      <c r="C164" s="8" t="n">
        <v>16.926</v>
      </c>
      <c r="D164" s="40" t="n">
        <f aca="false">C164/B164</f>
        <v>0.408248914616498</v>
      </c>
      <c r="F164" s="8" t="n">
        <v>-1.29342999999998</v>
      </c>
      <c r="G164" s="8" t="n">
        <v>-2.43900000000001</v>
      </c>
      <c r="Q164" s="108" t="s">
        <v>41</v>
      </c>
    </row>
    <row r="165" customFormat="false" ht="16.15" hidden="false" customHeight="false" outlineLevel="0" collapsed="false">
      <c r="A165" s="36" t="n">
        <v>2023</v>
      </c>
      <c r="B165" s="1" t="s">
        <v>44</v>
      </c>
      <c r="C165" s="8" t="n">
        <v>19.5585</v>
      </c>
      <c r="D165" s="54"/>
      <c r="G165" s="8" t="n">
        <v>-0.0315000000000296</v>
      </c>
      <c r="Q165" s="108" t="s">
        <v>41</v>
      </c>
    </row>
    <row r="166" customFormat="false" ht="19.7" hidden="false" customHeight="false" outlineLevel="0" collapsed="false">
      <c r="A166" s="36"/>
      <c r="B166" s="130" t="s">
        <v>22</v>
      </c>
      <c r="D166" s="55" t="n">
        <f aca="false">AVERAGE(D121:D164)</f>
        <v>0.454132930557385</v>
      </c>
      <c r="F166" s="131" t="s">
        <v>22</v>
      </c>
      <c r="Q166" s="108" t="s">
        <v>41</v>
      </c>
    </row>
    <row r="167" customFormat="false" ht="19.7" hidden="false" customHeight="false" outlineLevel="0" collapsed="false">
      <c r="A167" s="36"/>
      <c r="B167" s="132" t="n">
        <f aca="false">PEARSON(B121:B165,C121:C165)</f>
        <v>0.565150343751601</v>
      </c>
      <c r="F167" s="133" t="n">
        <f aca="false">PEARSON(F121:F164,G121:G164)</f>
        <v>0.111844634242377</v>
      </c>
      <c r="Q167" s="108" t="s">
        <v>41</v>
      </c>
    </row>
    <row r="168" customFormat="false" ht="16.15" hidden="false" customHeight="false" outlineLevel="0" collapsed="false">
      <c r="A168" s="36"/>
      <c r="Q168" s="108" t="s">
        <v>41</v>
      </c>
    </row>
    <row r="169" customFormat="false" ht="16.15" hidden="false" customHeight="false" outlineLevel="0" collapsed="false">
      <c r="A169" s="17"/>
      <c r="B169" s="76"/>
      <c r="C169" s="76"/>
      <c r="D169" s="76"/>
      <c r="E169" s="76"/>
      <c r="F169" s="76"/>
      <c r="G169" s="76"/>
      <c r="Q169" s="108" t="s">
        <v>41</v>
      </c>
    </row>
    <row r="170" customFormat="false" ht="16.15" hidden="false" customHeight="false" outlineLevel="0" collapsed="false">
      <c r="A170" s="17"/>
      <c r="B170" s="76"/>
      <c r="C170" s="76"/>
      <c r="D170" s="76"/>
      <c r="E170" s="76"/>
      <c r="F170" s="76"/>
      <c r="G170" s="76"/>
      <c r="Q170" s="108" t="s">
        <v>41</v>
      </c>
    </row>
    <row r="171" customFormat="false" ht="22.05" hidden="false" customHeight="true" outlineLevel="0" collapsed="false">
      <c r="A171" s="17"/>
      <c r="B171" s="76"/>
      <c r="C171" s="134" t="s">
        <v>45</v>
      </c>
      <c r="D171" s="135" t="n">
        <v>2019</v>
      </c>
      <c r="E171" s="136" t="n">
        <v>2020</v>
      </c>
      <c r="F171" s="135" t="n">
        <v>2021</v>
      </c>
      <c r="G171" s="76"/>
      <c r="Q171" s="108" t="s">
        <v>41</v>
      </c>
    </row>
    <row r="172" customFormat="false" ht="20.15" hidden="false" customHeight="true" outlineLevel="0" collapsed="false">
      <c r="A172" s="17"/>
      <c r="B172" s="76"/>
      <c r="C172" s="137" t="s">
        <v>24</v>
      </c>
      <c r="D172" s="138" t="n">
        <f aca="false">D173/7.8</f>
        <v>2.46153846153846</v>
      </c>
      <c r="E172" s="139" t="n">
        <f aca="false">E173/7.8</f>
        <v>2.67179487179487</v>
      </c>
      <c r="F172" s="138" t="n">
        <f aca="false">F173/7.8</f>
        <v>2.41153846153846</v>
      </c>
      <c r="G172" s="76"/>
      <c r="Q172" s="108" t="s">
        <v>41</v>
      </c>
    </row>
    <row r="173" customFormat="false" ht="20.15" hidden="false" customHeight="true" outlineLevel="0" collapsed="false">
      <c r="A173" s="17"/>
      <c r="B173" s="76"/>
      <c r="C173" s="137" t="s">
        <v>46</v>
      </c>
      <c r="D173" s="140" t="n">
        <v>19.2</v>
      </c>
      <c r="E173" s="141" t="n">
        <v>20.84</v>
      </c>
      <c r="F173" s="140" t="n">
        <v>18.81</v>
      </c>
      <c r="G173" s="76"/>
      <c r="Q173" s="108" t="s">
        <v>41</v>
      </c>
    </row>
    <row r="174" customFormat="false" ht="7.9" hidden="false" customHeight="true" outlineLevel="0" collapsed="false">
      <c r="A174" s="17"/>
      <c r="B174" s="76"/>
      <c r="C174" s="98"/>
      <c r="D174" s="142"/>
      <c r="E174" s="143"/>
      <c r="F174" s="142"/>
      <c r="G174" s="76"/>
      <c r="Q174" s="108" t="s">
        <v>41</v>
      </c>
    </row>
    <row r="175" customFormat="false" ht="31.5" hidden="false" customHeight="false" outlineLevel="0" collapsed="false">
      <c r="A175" s="17"/>
      <c r="B175" s="76"/>
      <c r="C175" s="144" t="s">
        <v>47</v>
      </c>
      <c r="D175" s="140" t="n">
        <v>0.51</v>
      </c>
      <c r="E175" s="145" t="s">
        <v>48</v>
      </c>
      <c r="F175" s="140" t="n">
        <v>-0.33</v>
      </c>
      <c r="G175" s="76"/>
      <c r="Q175" s="108" t="s">
        <v>41</v>
      </c>
    </row>
    <row r="176" customFormat="false" ht="16.15" hidden="false" customHeight="false" outlineLevel="0" collapsed="false">
      <c r="A176" s="17"/>
      <c r="B176" s="76"/>
      <c r="C176" s="76"/>
      <c r="D176" s="76"/>
      <c r="E176" s="76"/>
      <c r="F176" s="76"/>
      <c r="G176" s="76"/>
      <c r="Q176" s="108" t="s">
        <v>41</v>
      </c>
    </row>
    <row r="177" customFormat="false" ht="16.15" hidden="false" customHeight="false" outlineLevel="0" collapsed="false">
      <c r="A177" s="17"/>
      <c r="B177" s="76"/>
      <c r="C177" s="76"/>
      <c r="D177" s="76"/>
      <c r="E177" s="76"/>
      <c r="F177" s="76"/>
      <c r="G177" s="76"/>
      <c r="Q177" s="108" t="s">
        <v>41</v>
      </c>
    </row>
    <row r="178" customFormat="false" ht="15" hidden="false" customHeight="false" outlineLevel="0" collapsed="false">
      <c r="A178" s="146"/>
      <c r="B178" s="107"/>
      <c r="C178" s="107"/>
      <c r="D178" s="107"/>
      <c r="E178" s="107"/>
      <c r="F178" s="107"/>
      <c r="G178" s="107"/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</row>
    <row r="179" customFormat="false" ht="15" hidden="false" customHeight="false" outlineLevel="0" collapsed="false">
      <c r="A179" s="17"/>
    </row>
  </sheetData>
  <hyperlinks>
    <hyperlink ref="C1" r:id="rId1" display="https://www.icos-cp.eu/science-and-impact/global-carbon-budget/2020"/>
    <hyperlink ref="D1" r:id="rId2" display="https://ourworldindata.org/grapher/annual-co2-emissions-per-country?time=1973..latest&amp;country=~OWID_WRL"/>
    <hyperlink ref="E1" r:id="rId3" display="https://ourworldindata.org/co2-and-greenhouse-gas-emissions"/>
    <hyperlink ref="G1" r:id="rId4" display="https://ourworldindata.org/co2-and-greenhouse-gas-emissions"/>
  </hyperlinks>
  <printOptions headings="false" gridLines="false" gridLinesSet="true" horizontalCentered="false" verticalCentered="false"/>
  <pageMargins left="0.39375" right="0.39375" top="0.63125" bottom="0.63125" header="0.39375" footer="0.39375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114"/>
  <sheetViews>
    <sheetView showFormulas="false" showGridLines="true" showRowColHeaders="true" showZeros="true" rightToLeft="false" tabSelected="true" showOutlineSymbols="true" defaultGridColor="true" view="normal" topLeftCell="A1" colorId="64" zoomScale="55" zoomScaleNormal="55" zoomScalePageLayoutView="100" workbookViewId="0">
      <selection pane="topLeft" activeCell="AC47" activeCellId="0" sqref="AC47"/>
    </sheetView>
  </sheetViews>
  <sheetFormatPr defaultColWidth="11.53515625" defaultRowHeight="15" zeroHeight="false" outlineLevelRow="0" outlineLevelCol="0"/>
  <cols>
    <col collapsed="false" customWidth="false" hidden="false" outlineLevel="0" max="2" min="1" style="1" width="11.53"/>
    <col collapsed="false" customWidth="true" hidden="false" outlineLevel="0" max="3" min="3" style="1" width="17.76"/>
    <col collapsed="false" customWidth="true" hidden="false" outlineLevel="0" max="4" min="4" style="1" width="28.83"/>
    <col collapsed="false" customWidth="false" hidden="false" outlineLevel="0" max="5" min="5" style="1" width="11.53"/>
    <col collapsed="false" customWidth="true" hidden="false" outlineLevel="0" max="6" min="6" style="1" width="23.88"/>
    <col collapsed="false" customWidth="false" hidden="false" outlineLevel="0" max="8" min="7" style="1" width="11.53"/>
    <col collapsed="false" customWidth="true" hidden="false" outlineLevel="0" max="12" min="9" style="1" width="10.17"/>
    <col collapsed="false" customWidth="false" hidden="false" outlineLevel="0" max="17" min="13" style="1" width="11.53"/>
  </cols>
  <sheetData>
    <row r="1" customFormat="false" ht="15" hidden="false" customHeight="false" outlineLevel="0" collapsed="false">
      <c r="C1" s="147" t="s">
        <v>49</v>
      </c>
      <c r="H1" s="107"/>
      <c r="I1" s="107"/>
      <c r="J1" s="107"/>
      <c r="K1" s="107"/>
      <c r="L1" s="107"/>
    </row>
    <row r="2" customFormat="false" ht="15" hidden="false" customHeight="false" outlineLevel="0" collapsed="false">
      <c r="C2" s="57" t="s">
        <v>23</v>
      </c>
      <c r="D2" s="58" t="n">
        <v>7.8</v>
      </c>
      <c r="H2" s="107"/>
      <c r="I2" s="107"/>
      <c r="J2" s="107"/>
      <c r="K2" s="107"/>
      <c r="L2" s="107"/>
    </row>
    <row r="3" customFormat="false" ht="15" hidden="false" customHeight="false" outlineLevel="0" collapsed="false">
      <c r="C3" s="1" t="s">
        <v>24</v>
      </c>
      <c r="D3" s="1" t="s">
        <v>3</v>
      </c>
      <c r="I3" s="5"/>
      <c r="J3" s="5" t="s">
        <v>24</v>
      </c>
      <c r="K3" s="5"/>
      <c r="L3" s="5"/>
    </row>
    <row r="4" customFormat="false" ht="29.45" hidden="false" customHeight="true" outlineLevel="0" collapsed="false">
      <c r="B4" s="5" t="s">
        <v>4</v>
      </c>
      <c r="C4" s="34" t="s">
        <v>50</v>
      </c>
      <c r="D4" s="148" t="s">
        <v>51</v>
      </c>
      <c r="E4" s="1" t="s">
        <v>52</v>
      </c>
      <c r="F4" s="149" t="s">
        <v>27</v>
      </c>
      <c r="H4" s="5" t="s">
        <v>4</v>
      </c>
      <c r="I4" s="150" t="s">
        <v>53</v>
      </c>
      <c r="J4" s="150" t="s">
        <v>54</v>
      </c>
      <c r="K4" s="150" t="s">
        <v>55</v>
      </c>
      <c r="L4" s="150" t="s">
        <v>56</v>
      </c>
    </row>
    <row r="5" customFormat="false" ht="15" hidden="false" customHeight="false" outlineLevel="0" collapsed="false">
      <c r="A5" s="1" t="n">
        <v>1</v>
      </c>
      <c r="B5" s="1" t="n">
        <v>1979</v>
      </c>
      <c r="C5" s="8" t="n">
        <f aca="false">AVERAGE(I5:L5)</f>
        <v>1.494</v>
      </c>
      <c r="D5" s="35" t="n">
        <f aca="false">C5*$D$2</f>
        <v>11.6532</v>
      </c>
      <c r="E5" s="60" t="n">
        <f aca="false">0.225*B5-435.585</f>
        <v>9.69000000000006</v>
      </c>
      <c r="F5" s="151" t="n">
        <f aca="false">D5-E5</f>
        <v>1.96319999999995</v>
      </c>
      <c r="H5" s="1" t="n">
        <v>1979</v>
      </c>
      <c r="I5" s="1" t="n">
        <v>1.83</v>
      </c>
      <c r="J5" s="1" t="n">
        <v>1.47</v>
      </c>
      <c r="L5" s="1" t="n">
        <v>1.182</v>
      </c>
    </row>
    <row r="6" customFormat="false" ht="15" hidden="false" customHeight="false" outlineLevel="0" collapsed="false">
      <c r="A6" s="1" t="n">
        <v>2</v>
      </c>
      <c r="B6" s="1" t="n">
        <v>1980</v>
      </c>
      <c r="C6" s="8" t="n">
        <f aca="false">AVERAGE(I6:L6)</f>
        <v>1.991</v>
      </c>
      <c r="D6" s="35" t="n">
        <f aca="false">C6*$D$2</f>
        <v>15.5298</v>
      </c>
      <c r="E6" s="60" t="n">
        <f aca="false">0.225*B6-435.585</f>
        <v>9.91500000000002</v>
      </c>
      <c r="F6" s="151" t="n">
        <f aca="false">D6-E6</f>
        <v>5.61479999999998</v>
      </c>
      <c r="H6" s="1" t="n">
        <v>1980</v>
      </c>
      <c r="I6" s="1" t="n">
        <v>1.68</v>
      </c>
      <c r="J6" s="1" t="n">
        <v>1.205</v>
      </c>
      <c r="L6" s="1" t="n">
        <v>3.088</v>
      </c>
    </row>
    <row r="7" customFormat="false" ht="15" hidden="false" customHeight="false" outlineLevel="0" collapsed="false">
      <c r="A7" s="1" t="n">
        <v>3</v>
      </c>
      <c r="B7" s="1" t="n">
        <v>1981</v>
      </c>
      <c r="C7" s="8" t="n">
        <f aca="false">AVERAGE(I7:L7)</f>
        <v>1.14066666666667</v>
      </c>
      <c r="D7" s="35" t="n">
        <f aca="false">C7*$D$2</f>
        <v>8.8972</v>
      </c>
      <c r="E7" s="60" t="n">
        <f aca="false">0.225*B7-435.585</f>
        <v>10.14</v>
      </c>
      <c r="F7" s="151" t="n">
        <f aca="false">D7-E7</f>
        <v>-1.24280000000005</v>
      </c>
      <c r="H7" s="1" t="n">
        <v>1981</v>
      </c>
      <c r="I7" s="1" t="n">
        <v>1.43</v>
      </c>
      <c r="J7" s="1" t="n">
        <v>1.065</v>
      </c>
      <c r="L7" s="1" t="n">
        <v>0.927</v>
      </c>
    </row>
    <row r="8" customFormat="false" ht="15" hidden="false" customHeight="false" outlineLevel="0" collapsed="false">
      <c r="A8" s="1" t="n">
        <v>4</v>
      </c>
      <c r="B8" s="1" t="n">
        <v>1982</v>
      </c>
      <c r="C8" s="8" t="n">
        <f aca="false">AVERAGE(I8:L8)</f>
        <v>0.967666666666667</v>
      </c>
      <c r="D8" s="35" t="n">
        <f aca="false">C8*$D$2</f>
        <v>7.5478</v>
      </c>
      <c r="E8" s="60" t="n">
        <f aca="false">0.225*B8-435.585</f>
        <v>10.365</v>
      </c>
      <c r="F8" s="151" t="n">
        <f aca="false">D8-E8</f>
        <v>-2.81720000000001</v>
      </c>
      <c r="H8" s="1" t="n">
        <v>1982</v>
      </c>
      <c r="I8" s="1" t="n">
        <v>0.86</v>
      </c>
      <c r="J8" s="1" t="n">
        <v>1.3</v>
      </c>
      <c r="L8" s="1" t="n">
        <v>0.743</v>
      </c>
    </row>
    <row r="9" customFormat="false" ht="15" hidden="false" customHeight="false" outlineLevel="0" collapsed="false">
      <c r="A9" s="1" t="n">
        <v>5</v>
      </c>
      <c r="B9" s="1" t="n">
        <v>1983</v>
      </c>
      <c r="C9" s="8" t="n">
        <f aca="false">AVERAGE(I9:L9)</f>
        <v>2.155</v>
      </c>
      <c r="D9" s="35" t="n">
        <f aca="false">C9*$D$2</f>
        <v>16.809</v>
      </c>
      <c r="E9" s="60" t="n">
        <f aca="false">0.225*B9-435.585</f>
        <v>10.59</v>
      </c>
      <c r="F9" s="151" t="n">
        <f aca="false">D9-E9</f>
        <v>6.21899999999997</v>
      </c>
      <c r="H9" s="1" t="n">
        <v>1983</v>
      </c>
      <c r="I9" s="1" t="n">
        <v>2.36</v>
      </c>
      <c r="J9" s="1" t="n">
        <v>2.03</v>
      </c>
      <c r="L9" s="1" t="n">
        <v>2.075</v>
      </c>
    </row>
    <row r="10" customFormat="false" ht="15" hidden="false" customHeight="false" outlineLevel="0" collapsed="false">
      <c r="A10" s="1" t="n">
        <v>6</v>
      </c>
      <c r="B10" s="1" t="n">
        <v>1984</v>
      </c>
      <c r="C10" s="8" t="n">
        <f aca="false">AVERAGE(I10:L10)</f>
        <v>1.248</v>
      </c>
      <c r="D10" s="35" t="n">
        <f aca="false">C10*$D$2</f>
        <v>9.7344</v>
      </c>
      <c r="E10" s="60" t="n">
        <f aca="false">0.225*B10-435.585</f>
        <v>10.8150000000001</v>
      </c>
      <c r="F10" s="151" t="n">
        <f aca="false">D10-E10</f>
        <v>-1.08060000000006</v>
      </c>
      <c r="H10" s="1" t="n">
        <v>1984</v>
      </c>
      <c r="I10" s="1" t="n">
        <v>1.51</v>
      </c>
      <c r="J10" s="1" t="n">
        <v>1.24</v>
      </c>
      <c r="L10" s="1" t="n">
        <v>0.994</v>
      </c>
    </row>
    <row r="11" customFormat="false" ht="15" hidden="false" customHeight="false" outlineLevel="0" collapsed="false">
      <c r="A11" s="1" t="n">
        <v>7</v>
      </c>
      <c r="B11" s="1" t="n">
        <v>1985</v>
      </c>
      <c r="C11" s="8" t="n">
        <f aca="false">AVERAGE(I11:L11)</f>
        <v>1.33</v>
      </c>
      <c r="D11" s="35" t="n">
        <f aca="false">C11*$D$2</f>
        <v>10.374</v>
      </c>
      <c r="E11" s="60" t="n">
        <f aca="false">0.225*B11-435.585</f>
        <v>11.04</v>
      </c>
      <c r="F11" s="151" t="n">
        <f aca="false">D11-E11</f>
        <v>-0.66600000000002</v>
      </c>
      <c r="H11" s="1" t="n">
        <v>1985</v>
      </c>
      <c r="I11" s="1" t="n">
        <v>1.21</v>
      </c>
      <c r="J11" s="1" t="n">
        <v>0.98</v>
      </c>
      <c r="L11" s="1" t="n">
        <v>1.8</v>
      </c>
    </row>
    <row r="12" customFormat="false" ht="15" hidden="false" customHeight="false" outlineLevel="0" collapsed="false">
      <c r="A12" s="1" t="n">
        <v>8</v>
      </c>
      <c r="B12" s="1" t="n">
        <v>1986</v>
      </c>
      <c r="C12" s="8" t="n">
        <f aca="false">AVERAGE(I12:L12)</f>
        <v>1.59366666666667</v>
      </c>
      <c r="D12" s="35" t="n">
        <f aca="false">C12*$D$2</f>
        <v>12.4306</v>
      </c>
      <c r="E12" s="60" t="n">
        <f aca="false">0.225*B12-435.585</f>
        <v>11.265</v>
      </c>
      <c r="F12" s="151" t="n">
        <f aca="false">D12-E12</f>
        <v>1.16559999999996</v>
      </c>
      <c r="H12" s="1" t="n">
        <v>1986</v>
      </c>
      <c r="I12" s="1" t="n">
        <v>1.47</v>
      </c>
      <c r="J12" s="1" t="n">
        <v>1.425</v>
      </c>
      <c r="L12" s="1" t="n">
        <v>1.886</v>
      </c>
    </row>
    <row r="13" customFormat="false" ht="15" hidden="false" customHeight="false" outlineLevel="0" collapsed="false">
      <c r="A13" s="1" t="n">
        <v>9</v>
      </c>
      <c r="B13" s="1" t="n">
        <v>1987</v>
      </c>
      <c r="C13" s="8" t="n">
        <f aca="false">AVERAGE(I13:L13)</f>
        <v>2.039</v>
      </c>
      <c r="D13" s="35" t="n">
        <f aca="false">C13*$D$2</f>
        <v>15.9042</v>
      </c>
      <c r="E13" s="60" t="n">
        <f aca="false">0.225*B13-435.585</f>
        <v>11.49</v>
      </c>
      <c r="F13" s="151" t="n">
        <f aca="false">D13-E13</f>
        <v>4.41419999999999</v>
      </c>
      <c r="H13" s="1" t="n">
        <v>1987</v>
      </c>
      <c r="I13" s="1" t="n">
        <v>2.06</v>
      </c>
      <c r="J13" s="1" t="n">
        <v>2.425</v>
      </c>
      <c r="L13" s="1" t="n">
        <v>1.632</v>
      </c>
    </row>
    <row r="14" customFormat="false" ht="15" hidden="false" customHeight="false" outlineLevel="0" collapsed="false">
      <c r="A14" s="1" t="n">
        <v>10</v>
      </c>
      <c r="B14" s="1" t="n">
        <v>1988</v>
      </c>
      <c r="C14" s="8" t="n">
        <f aca="false">AVERAGE(I14:L14)</f>
        <v>2.53866666666667</v>
      </c>
      <c r="D14" s="35" t="n">
        <f aca="false">C14*$D$2</f>
        <v>19.8016</v>
      </c>
      <c r="E14" s="60" t="n">
        <f aca="false">0.225*B14-435.585</f>
        <v>11.715</v>
      </c>
      <c r="F14" s="151" t="n">
        <f aca="false">D14-E14</f>
        <v>8.08659999999997</v>
      </c>
      <c r="H14" s="1" t="n">
        <v>1988</v>
      </c>
      <c r="I14" s="1" t="n">
        <v>2.24</v>
      </c>
      <c r="J14" s="1" t="n">
        <v>2.065</v>
      </c>
      <c r="L14" s="1" t="n">
        <v>3.311</v>
      </c>
    </row>
    <row r="15" customFormat="false" ht="15" hidden="false" customHeight="false" outlineLevel="0" collapsed="false">
      <c r="A15" s="1" t="n">
        <v>11</v>
      </c>
      <c r="B15" s="1" t="n">
        <v>1989</v>
      </c>
      <c r="C15" s="8" t="n">
        <f aca="false">AVERAGE(I15:L15)</f>
        <v>1.174</v>
      </c>
      <c r="D15" s="35" t="n">
        <f aca="false">C15*$D$2</f>
        <v>9.1572</v>
      </c>
      <c r="E15" s="60" t="n">
        <f aca="false">0.225*B15-435.585</f>
        <v>11.9400000000001</v>
      </c>
      <c r="F15" s="151" t="n">
        <f aca="false">D15-E15</f>
        <v>-2.78280000000005</v>
      </c>
      <c r="H15" s="1" t="n">
        <v>1989</v>
      </c>
      <c r="I15" s="1" t="n">
        <v>1.24</v>
      </c>
      <c r="J15" s="1" t="n">
        <v>1.105</v>
      </c>
      <c r="L15" s="1" t="n">
        <v>1.177</v>
      </c>
    </row>
    <row r="16" customFormat="false" ht="15" hidden="false" customHeight="false" outlineLevel="0" collapsed="false">
      <c r="A16" s="1" t="n">
        <v>12</v>
      </c>
      <c r="B16" s="1" t="n">
        <v>1990</v>
      </c>
      <c r="C16" s="8" t="n">
        <f aca="false">AVERAGE(I16:L16)</f>
        <v>1.136</v>
      </c>
      <c r="D16" s="35" t="n">
        <f aca="false">C16*$D$2</f>
        <v>8.8608</v>
      </c>
      <c r="E16" s="60" t="n">
        <f aca="false">0.225*B16-435.585</f>
        <v>12.165</v>
      </c>
      <c r="F16" s="151" t="n">
        <f aca="false">D16-E16</f>
        <v>-3.30420000000002</v>
      </c>
      <c r="H16" s="1" t="n">
        <v>1990</v>
      </c>
      <c r="I16" s="1" t="n">
        <v>1.2</v>
      </c>
      <c r="J16" s="1" t="n">
        <v>1.43</v>
      </c>
      <c r="L16" s="1" t="n">
        <v>0.778</v>
      </c>
    </row>
    <row r="17" customFormat="false" ht="15" hidden="false" customHeight="false" outlineLevel="0" collapsed="false">
      <c r="A17" s="1" t="n">
        <v>13</v>
      </c>
      <c r="B17" s="1" t="n">
        <v>1991</v>
      </c>
      <c r="C17" s="8" t="n">
        <f aca="false">AVERAGE(I17:L17)</f>
        <v>1.16933333333333</v>
      </c>
      <c r="D17" s="35" t="n">
        <f aca="false">C17*$D$2</f>
        <v>9.1208</v>
      </c>
      <c r="E17" s="60" t="n">
        <f aca="false">0.225*B17-435.585</f>
        <v>12.39</v>
      </c>
      <c r="F17" s="151" t="n">
        <f aca="false">D17-E17</f>
        <v>-3.26920000000004</v>
      </c>
      <c r="H17" s="1" t="n">
        <v>1991</v>
      </c>
      <c r="I17" s="1" t="n">
        <v>1.05</v>
      </c>
      <c r="J17" s="1" t="n">
        <v>1.015</v>
      </c>
      <c r="L17" s="1" t="n">
        <v>1.443</v>
      </c>
    </row>
    <row r="18" customFormat="false" ht="15" hidden="false" customHeight="false" outlineLevel="0" collapsed="false">
      <c r="A18" s="13" t="n">
        <v>14</v>
      </c>
      <c r="B18" s="13" t="n">
        <v>1992</v>
      </c>
      <c r="C18" s="14" t="n">
        <f aca="false">AVERAGE(I18:L18)</f>
        <v>0.21125</v>
      </c>
      <c r="D18" s="61" t="n">
        <f aca="false">C18*$D$2</f>
        <v>1.64775</v>
      </c>
      <c r="E18" s="62" t="n">
        <f aca="false">0.225*B18-435.585</f>
        <v>12.615</v>
      </c>
      <c r="F18" s="63" t="n">
        <f aca="false">D18-E18</f>
        <v>-10.96725</v>
      </c>
      <c r="G18" s="13"/>
      <c r="H18" s="13" t="n">
        <v>1992</v>
      </c>
      <c r="I18" s="1" t="n">
        <v>0.49</v>
      </c>
      <c r="J18" s="1" t="n">
        <v>0.485</v>
      </c>
      <c r="K18" s="1" t="n">
        <v>-0.175</v>
      </c>
      <c r="L18" s="1" t="n">
        <v>0.045</v>
      </c>
    </row>
    <row r="19" customFormat="false" ht="15" hidden="false" customHeight="false" outlineLevel="0" collapsed="false">
      <c r="A19" s="1" t="n">
        <v>15</v>
      </c>
      <c r="B19" s="1" t="n">
        <v>1993</v>
      </c>
      <c r="C19" s="8" t="n">
        <f aca="false">AVERAGE(I19:L19)</f>
        <v>1.14875</v>
      </c>
      <c r="D19" s="35" t="n">
        <f aca="false">C19*$D$2</f>
        <v>8.96025</v>
      </c>
      <c r="E19" s="60" t="n">
        <f aca="false">0.225*B19-435.585</f>
        <v>12.84</v>
      </c>
      <c r="F19" s="151" t="n">
        <f aca="false">D19-E19</f>
        <v>-3.87975000000003</v>
      </c>
      <c r="H19" s="1" t="n">
        <v>1993</v>
      </c>
      <c r="I19" s="1" t="n">
        <v>1.36</v>
      </c>
      <c r="J19" s="1" t="n">
        <v>1.135</v>
      </c>
      <c r="K19" s="1" t="n">
        <v>1.288</v>
      </c>
      <c r="L19" s="1" t="n">
        <v>0.812</v>
      </c>
    </row>
    <row r="20" customFormat="false" ht="15" hidden="false" customHeight="false" outlineLevel="0" collapsed="false">
      <c r="A20" s="1" t="n">
        <v>16</v>
      </c>
      <c r="B20" s="1" t="n">
        <v>1994</v>
      </c>
      <c r="C20" s="8" t="n">
        <f aca="false">AVERAGE(I20:L20)</f>
        <v>1.974</v>
      </c>
      <c r="D20" s="35" t="n">
        <f aca="false">C20*$D$2</f>
        <v>15.3972</v>
      </c>
      <c r="E20" s="60" t="n">
        <f aca="false">0.225*B20-435.585</f>
        <v>13.0650000000001</v>
      </c>
      <c r="F20" s="151" t="n">
        <f aca="false">D20-E20</f>
        <v>2.33219999999995</v>
      </c>
      <c r="H20" s="1" t="n">
        <v>1994</v>
      </c>
      <c r="I20" s="1" t="n">
        <v>1.95</v>
      </c>
      <c r="J20" s="1" t="n">
        <v>1.88</v>
      </c>
      <c r="K20" s="1" t="n">
        <v>2.042</v>
      </c>
      <c r="L20" s="1" t="n">
        <v>2.024</v>
      </c>
    </row>
    <row r="21" customFormat="false" ht="15" hidden="false" customHeight="false" outlineLevel="0" collapsed="false">
      <c r="A21" s="1" t="n">
        <v>17</v>
      </c>
      <c r="B21" s="1" t="n">
        <v>1995</v>
      </c>
      <c r="C21" s="8" t="n">
        <f aca="false">AVERAGE(I21:L21)</f>
        <v>2.23</v>
      </c>
      <c r="D21" s="35" t="n">
        <f aca="false">C21*$D$2</f>
        <v>17.394</v>
      </c>
      <c r="E21" s="60" t="n">
        <f aca="false">0.225*B21-435.585</f>
        <v>13.29</v>
      </c>
      <c r="F21" s="151" t="n">
        <f aca="false">D21-E21</f>
        <v>4.10399999999998</v>
      </c>
      <c r="H21" s="1" t="n">
        <v>1995</v>
      </c>
      <c r="I21" s="1" t="n">
        <v>2.01</v>
      </c>
      <c r="J21" s="1" t="n">
        <v>1.85</v>
      </c>
      <c r="K21" s="1" t="n">
        <v>2.919</v>
      </c>
      <c r="L21" s="1" t="n">
        <v>2.141</v>
      </c>
    </row>
    <row r="22" customFormat="false" ht="15" hidden="false" customHeight="false" outlineLevel="0" collapsed="false">
      <c r="A22" s="1" t="n">
        <v>18</v>
      </c>
      <c r="B22" s="1" t="n">
        <v>1996</v>
      </c>
      <c r="C22" s="8" t="n">
        <f aca="false">AVERAGE(I22:L22)</f>
        <v>1.36775</v>
      </c>
      <c r="D22" s="35" t="n">
        <f aca="false">C22*$D$2</f>
        <v>10.66845</v>
      </c>
      <c r="E22" s="60" t="n">
        <f aca="false">0.225*B22-435.585</f>
        <v>13.515</v>
      </c>
      <c r="F22" s="151" t="n">
        <f aca="false">D22-E22</f>
        <v>-2.84655000000004</v>
      </c>
      <c r="H22" s="1" t="n">
        <v>1996</v>
      </c>
      <c r="I22" s="1" t="n">
        <v>1.24</v>
      </c>
      <c r="J22" s="1" t="n">
        <v>1.335</v>
      </c>
      <c r="K22" s="1" t="n">
        <v>0.94</v>
      </c>
      <c r="L22" s="1" t="n">
        <v>1.956</v>
      </c>
    </row>
    <row r="23" customFormat="false" ht="15" hidden="false" customHeight="false" outlineLevel="0" collapsed="false">
      <c r="A23" s="1" t="n">
        <v>19</v>
      </c>
      <c r="B23" s="1" t="n">
        <v>1997</v>
      </c>
      <c r="C23" s="8" t="n">
        <f aca="false">AVERAGE(I23:L23)</f>
        <v>1.642</v>
      </c>
      <c r="D23" s="35" t="n">
        <f aca="false">C23*$D$2</f>
        <v>12.8076</v>
      </c>
      <c r="E23" s="60" t="n">
        <f aca="false">0.225*B23-435.585</f>
        <v>13.74</v>
      </c>
      <c r="F23" s="151" t="n">
        <f aca="false">D23-E23</f>
        <v>-0.93240000000001</v>
      </c>
      <c r="H23" s="1" t="n">
        <v>1997</v>
      </c>
      <c r="I23" s="1" t="n">
        <v>1.91</v>
      </c>
      <c r="J23" s="1" t="n">
        <v>1.805</v>
      </c>
      <c r="K23" s="1" t="n">
        <v>1.988</v>
      </c>
      <c r="L23" s="1" t="n">
        <v>0.865</v>
      </c>
    </row>
    <row r="24" customFormat="false" ht="15" hidden="false" customHeight="false" outlineLevel="0" collapsed="false">
      <c r="A24" s="1" t="n">
        <v>20</v>
      </c>
      <c r="B24" s="65" t="n">
        <v>1998</v>
      </c>
      <c r="C24" s="8" t="n">
        <f aca="false">AVERAGE(I24:L24)</f>
        <v>2.8775</v>
      </c>
      <c r="D24" s="67" t="n">
        <f aca="false">C24*$D$2</f>
        <v>22.4445</v>
      </c>
      <c r="E24" s="60" t="n">
        <f aca="false">0.225*B24-435.585</f>
        <v>13.965</v>
      </c>
      <c r="F24" s="69" t="n">
        <f aca="false">D24-E24</f>
        <v>8.47949999999997</v>
      </c>
      <c r="H24" s="65" t="n">
        <v>1998</v>
      </c>
      <c r="I24" s="1" t="n">
        <v>2.97</v>
      </c>
      <c r="J24" s="1" t="n">
        <v>2.77</v>
      </c>
      <c r="K24" s="1" t="n">
        <v>2.393</v>
      </c>
      <c r="L24" s="1" t="n">
        <v>3.377</v>
      </c>
    </row>
    <row r="25" customFormat="false" ht="15" hidden="false" customHeight="false" outlineLevel="0" collapsed="false">
      <c r="A25" s="1" t="n">
        <v>21</v>
      </c>
      <c r="B25" s="23" t="n">
        <v>1999</v>
      </c>
      <c r="C25" s="8" t="n">
        <f aca="false">AVERAGE(I25:L25)</f>
        <v>1.21975</v>
      </c>
      <c r="D25" s="152" t="n">
        <f aca="false">C25*$D$2</f>
        <v>9.51405</v>
      </c>
      <c r="E25" s="60" t="n">
        <f aca="false">0.225*B25-435.585</f>
        <v>14.1900000000001</v>
      </c>
      <c r="F25" s="24" t="n">
        <f aca="false">D25-E25</f>
        <v>-4.67595000000005</v>
      </c>
      <c r="H25" s="23" t="n">
        <v>1999</v>
      </c>
      <c r="I25" s="153" t="n">
        <v>0.92</v>
      </c>
      <c r="J25" s="153" t="n">
        <v>1.295</v>
      </c>
      <c r="K25" s="153" t="n">
        <v>1.427</v>
      </c>
      <c r="L25" s="153" t="n">
        <v>1.237</v>
      </c>
    </row>
    <row r="26" customFormat="false" ht="15" hidden="false" customHeight="false" outlineLevel="0" collapsed="false">
      <c r="A26" s="1" t="n">
        <v>22</v>
      </c>
      <c r="B26" s="1" t="n">
        <v>2000</v>
      </c>
      <c r="C26" s="8" t="n">
        <f aca="false">AVERAGE(I26:L26)</f>
        <v>1.323</v>
      </c>
      <c r="D26" s="35" t="n">
        <f aca="false">C26*$D$2</f>
        <v>10.3194</v>
      </c>
      <c r="E26" s="60" t="n">
        <f aca="false">0.225*B26-435.585</f>
        <v>14.415</v>
      </c>
      <c r="F26" s="151" t="n">
        <f aca="false">D26-E26</f>
        <v>-4.09560000000002</v>
      </c>
      <c r="H26" s="1" t="n">
        <v>2000</v>
      </c>
      <c r="I26" s="153" t="n">
        <v>1.62</v>
      </c>
      <c r="J26" s="153" t="n">
        <v>1.26</v>
      </c>
      <c r="K26" s="153" t="n">
        <v>1.482</v>
      </c>
      <c r="L26" s="153" t="n">
        <v>0.93</v>
      </c>
    </row>
    <row r="27" customFormat="false" ht="15" hidden="false" customHeight="false" outlineLevel="0" collapsed="false">
      <c r="A27" s="1" t="n">
        <v>23</v>
      </c>
      <c r="B27" s="1" t="n">
        <v>2001</v>
      </c>
      <c r="C27" s="8" t="n">
        <f aca="false">AVERAGE(I27:L27)</f>
        <v>1.74125</v>
      </c>
      <c r="D27" s="35" t="n">
        <f aca="false">C27*$D$2</f>
        <v>13.58175</v>
      </c>
      <c r="E27" s="60" t="n">
        <f aca="false">0.225*B27-435.585</f>
        <v>14.64</v>
      </c>
      <c r="F27" s="151" t="n">
        <f aca="false">D27-E27</f>
        <v>-1.05825000000004</v>
      </c>
      <c r="H27" s="1" t="n">
        <v>2001</v>
      </c>
      <c r="I27" s="153" t="n">
        <v>1.62</v>
      </c>
      <c r="J27" s="153" t="n">
        <v>1.67</v>
      </c>
      <c r="K27" s="153" t="n">
        <v>1.891</v>
      </c>
      <c r="L27" s="153" t="n">
        <v>1.784</v>
      </c>
    </row>
    <row r="28" customFormat="false" ht="15" hidden="false" customHeight="false" outlineLevel="0" collapsed="false">
      <c r="A28" s="1" t="n">
        <v>24</v>
      </c>
      <c r="B28" s="1" t="n">
        <v>2002</v>
      </c>
      <c r="C28" s="8" t="n">
        <f aca="false">AVERAGE(I28:L28)</f>
        <v>2.459</v>
      </c>
      <c r="D28" s="35" t="n">
        <f aca="false">C28*$D$2</f>
        <v>19.1802</v>
      </c>
      <c r="E28" s="60" t="n">
        <f aca="false">0.225*B28-435.585</f>
        <v>14.865</v>
      </c>
      <c r="F28" s="151" t="n">
        <f aca="false">D28-E28</f>
        <v>4.31519999999999</v>
      </c>
      <c r="H28" s="1" t="n">
        <v>2002</v>
      </c>
      <c r="I28" s="153" t="n">
        <v>2.51</v>
      </c>
      <c r="J28" s="153" t="n">
        <v>2.42</v>
      </c>
      <c r="K28" s="153" t="n">
        <v>2.23</v>
      </c>
      <c r="L28" s="153" t="n">
        <v>2.676</v>
      </c>
    </row>
    <row r="29" customFormat="false" ht="15" hidden="false" customHeight="false" outlineLevel="0" collapsed="false">
      <c r="A29" s="1" t="n">
        <v>25</v>
      </c>
      <c r="B29" s="1" t="n">
        <v>2003</v>
      </c>
      <c r="C29" s="8" t="n">
        <f aca="false">AVERAGE(I29:L29)</f>
        <v>2.25725</v>
      </c>
      <c r="D29" s="35" t="n">
        <f aca="false">C29*$D$2</f>
        <v>17.60655</v>
      </c>
      <c r="E29" s="60" t="n">
        <f aca="false">0.225*B29-435.585</f>
        <v>15.09</v>
      </c>
      <c r="F29" s="151" t="n">
        <f aca="false">D29-E29</f>
        <v>2.51654999999997</v>
      </c>
      <c r="H29" s="1" t="n">
        <v>2003</v>
      </c>
      <c r="I29" s="153" t="n">
        <v>2.26</v>
      </c>
      <c r="J29" s="153" t="n">
        <v>2.355</v>
      </c>
      <c r="K29" s="153" t="n">
        <v>2.163</v>
      </c>
      <c r="L29" s="153" t="n">
        <v>2.251</v>
      </c>
    </row>
    <row r="30" customFormat="false" ht="15" hidden="false" customHeight="false" outlineLevel="0" collapsed="false">
      <c r="A30" s="1" t="n">
        <v>26</v>
      </c>
      <c r="B30" s="1" t="n">
        <v>2004</v>
      </c>
      <c r="C30" s="8" t="n">
        <f aca="false">AVERAGE(I30:L30)</f>
        <v>1.40475</v>
      </c>
      <c r="D30" s="35" t="n">
        <f aca="false">C30*$D$2</f>
        <v>10.95705</v>
      </c>
      <c r="E30" s="60" t="n">
        <f aca="false">0.225*B30-435.585</f>
        <v>15.3150000000001</v>
      </c>
      <c r="F30" s="151" t="n">
        <f aca="false">D30-E30</f>
        <v>-4.35795000000006</v>
      </c>
      <c r="H30" s="1" t="n">
        <v>2004</v>
      </c>
      <c r="I30" s="153" t="n">
        <v>1.59</v>
      </c>
      <c r="J30" s="153" t="n">
        <v>1.85</v>
      </c>
      <c r="K30" s="153" t="n">
        <v>1.255</v>
      </c>
      <c r="L30" s="153" t="n">
        <v>0.924</v>
      </c>
    </row>
    <row r="31" customFormat="false" ht="15" hidden="false" customHeight="false" outlineLevel="0" collapsed="false">
      <c r="A31" s="1" t="n">
        <v>27</v>
      </c>
      <c r="B31" s="1" t="n">
        <v>2005</v>
      </c>
      <c r="C31" s="8" t="n">
        <f aca="false">AVERAGE(I31:L31)</f>
        <v>2.92075</v>
      </c>
      <c r="D31" s="35" t="n">
        <f aca="false">C31*$D$2</f>
        <v>22.78185</v>
      </c>
      <c r="E31" s="60" t="n">
        <f aca="false">0.225*B31-435.585</f>
        <v>15.54</v>
      </c>
      <c r="F31" s="151" t="n">
        <f aca="false">D31-E31</f>
        <v>7.24184999999998</v>
      </c>
      <c r="H31" s="1" t="n">
        <v>2005</v>
      </c>
      <c r="I31" s="153" t="n">
        <v>2.57</v>
      </c>
      <c r="J31" s="153" t="n">
        <v>2.515</v>
      </c>
      <c r="K31" s="153" t="n">
        <v>3.283</v>
      </c>
      <c r="L31" s="153" t="n">
        <v>3.315</v>
      </c>
    </row>
    <row r="32" customFormat="false" ht="15" hidden="false" customHeight="false" outlineLevel="0" collapsed="false">
      <c r="A32" s="1" t="n">
        <v>28</v>
      </c>
      <c r="B32" s="1" t="n">
        <v>2006</v>
      </c>
      <c r="C32" s="8" t="n">
        <f aca="false">AVERAGE(I32:L32)</f>
        <v>2.0085</v>
      </c>
      <c r="D32" s="35" t="n">
        <f aca="false">C32*$D$2</f>
        <v>15.6663</v>
      </c>
      <c r="E32" s="60" t="n">
        <f aca="false">0.225*B32-435.585</f>
        <v>15.765</v>
      </c>
      <c r="F32" s="151" t="n">
        <f aca="false">D32-E32</f>
        <v>-0.0987000000000418</v>
      </c>
      <c r="H32" s="1" t="n">
        <v>2006</v>
      </c>
      <c r="I32" s="153" t="n">
        <v>1.69</v>
      </c>
      <c r="J32" s="153" t="n">
        <v>2.355</v>
      </c>
      <c r="K32" s="153" t="n">
        <v>1.364</v>
      </c>
      <c r="L32" s="153" t="n">
        <v>2.625</v>
      </c>
    </row>
    <row r="33" customFormat="false" ht="15" hidden="false" customHeight="false" outlineLevel="0" collapsed="false">
      <c r="A33" s="1" t="n">
        <v>29</v>
      </c>
      <c r="B33" s="1" t="n">
        <v>2007</v>
      </c>
      <c r="C33" s="8" t="n">
        <f aca="false">AVERAGE(I33:L33)</f>
        <v>1.85675</v>
      </c>
      <c r="D33" s="35" t="n">
        <f aca="false">C33*$D$2</f>
        <v>14.48265</v>
      </c>
      <c r="E33" s="60" t="n">
        <f aca="false">0.225*B33-435.585</f>
        <v>15.99</v>
      </c>
      <c r="F33" s="151" t="n">
        <f aca="false">D33-E33</f>
        <v>-1.50735000000001</v>
      </c>
      <c r="H33" s="1" t="n">
        <v>2007</v>
      </c>
      <c r="I33" s="1" t="n">
        <v>2.31</v>
      </c>
      <c r="J33" s="1" t="n">
        <v>1.685</v>
      </c>
      <c r="K33" s="1" t="n">
        <v>2.137</v>
      </c>
      <c r="L33" s="1" t="n">
        <v>1.295</v>
      </c>
    </row>
    <row r="34" customFormat="false" ht="15" hidden="false" customHeight="false" outlineLevel="0" collapsed="false">
      <c r="A34" s="1" t="n">
        <v>30</v>
      </c>
      <c r="B34" s="1" t="n">
        <v>2008</v>
      </c>
      <c r="C34" s="8" t="n">
        <f aca="false">AVERAGE(I34:L34)</f>
        <v>1.57525</v>
      </c>
      <c r="D34" s="35" t="n">
        <f aca="false">C34*$D$2</f>
        <v>12.28695</v>
      </c>
      <c r="E34" s="60" t="n">
        <f aca="false">0.225*B34-435.585</f>
        <v>16.215</v>
      </c>
      <c r="F34" s="151" t="n">
        <f aca="false">D34-E34</f>
        <v>-3.92805000000003</v>
      </c>
      <c r="H34" s="1" t="n">
        <v>2008</v>
      </c>
      <c r="I34" s="1" t="n">
        <v>1.54</v>
      </c>
      <c r="J34" s="1" t="n">
        <v>1.485</v>
      </c>
      <c r="K34" s="1" t="n">
        <v>1.553</v>
      </c>
      <c r="L34" s="1" t="n">
        <v>1.723</v>
      </c>
    </row>
    <row r="35" customFormat="false" ht="15" hidden="false" customHeight="false" outlineLevel="0" collapsed="false">
      <c r="A35" s="1" t="n">
        <v>31</v>
      </c>
      <c r="B35" s="1" t="n">
        <v>2009</v>
      </c>
      <c r="C35" s="8" t="n">
        <f aca="false">AVERAGE(I35:L35)</f>
        <v>1.5815</v>
      </c>
      <c r="D35" s="35" t="n">
        <f aca="false">C35*$D$2</f>
        <v>12.3357</v>
      </c>
      <c r="E35" s="60" t="n">
        <f aca="false">0.225*B35-435.585</f>
        <v>16.4400000000001</v>
      </c>
      <c r="F35" s="151" t="n">
        <f aca="false">D35-E35</f>
        <v>-4.10430000000005</v>
      </c>
      <c r="H35" s="1" t="n">
        <v>2009</v>
      </c>
      <c r="I35" s="1" t="n">
        <v>2</v>
      </c>
      <c r="J35" s="1" t="n">
        <v>1.755</v>
      </c>
      <c r="K35" s="1" t="n">
        <v>1.344</v>
      </c>
      <c r="L35" s="1" t="n">
        <v>1.227</v>
      </c>
    </row>
    <row r="36" customFormat="false" ht="15" hidden="false" customHeight="false" outlineLevel="0" collapsed="false">
      <c r="A36" s="1" t="n">
        <v>32</v>
      </c>
      <c r="B36" s="1" t="n">
        <v>2010</v>
      </c>
      <c r="C36" s="8" t="n">
        <f aca="false">AVERAGE(I36:L36)</f>
        <v>2.80675</v>
      </c>
      <c r="D36" s="35" t="n">
        <f aca="false">C36*$D$2</f>
        <v>21.89265</v>
      </c>
      <c r="E36" s="60" t="n">
        <f aca="false">0.225*B36-435.585</f>
        <v>16.665</v>
      </c>
      <c r="F36" s="151" t="n">
        <f aca="false">D36-E36</f>
        <v>5.22764999999998</v>
      </c>
      <c r="H36" s="1" t="n">
        <v>2010</v>
      </c>
      <c r="I36" s="1" t="n">
        <v>2.3</v>
      </c>
      <c r="J36" s="1" t="n">
        <v>2.49</v>
      </c>
      <c r="K36" s="1" t="n">
        <v>3.104</v>
      </c>
      <c r="L36" s="1" t="n">
        <v>3.333</v>
      </c>
    </row>
    <row r="37" customFormat="false" ht="15" hidden="false" customHeight="false" outlineLevel="0" collapsed="false">
      <c r="A37" s="1" t="n">
        <v>33</v>
      </c>
      <c r="B37" s="1" t="n">
        <v>2011</v>
      </c>
      <c r="C37" s="8" t="n">
        <f aca="false">AVERAGE(I37:L37)</f>
        <v>1.784</v>
      </c>
      <c r="D37" s="35" t="n">
        <f aca="false">C37*$D$2</f>
        <v>13.9152</v>
      </c>
      <c r="E37" s="60" t="n">
        <f aca="false">0.225*B37-435.585</f>
        <v>16.89</v>
      </c>
      <c r="F37" s="151" t="n">
        <f aca="false">D37-E37</f>
        <v>-2.97480000000004</v>
      </c>
      <c r="H37" s="1" t="n">
        <v>2011</v>
      </c>
      <c r="I37" s="1" t="n">
        <v>1.92</v>
      </c>
      <c r="J37" s="1" t="n">
        <v>2.385</v>
      </c>
      <c r="K37" s="1" t="n">
        <v>1.578</v>
      </c>
      <c r="L37" s="1" t="n">
        <v>1.253</v>
      </c>
    </row>
    <row r="38" customFormat="false" ht="15" hidden="false" customHeight="false" outlineLevel="0" collapsed="false">
      <c r="A38" s="1" t="n">
        <v>34</v>
      </c>
      <c r="B38" s="1" t="n">
        <v>2012</v>
      </c>
      <c r="C38" s="8" t="n">
        <f aca="false">AVERAGE(I38:L38)</f>
        <v>2.6585</v>
      </c>
      <c r="D38" s="35" t="n">
        <f aca="false">C38*$D$2</f>
        <v>20.7363</v>
      </c>
      <c r="E38" s="60" t="n">
        <f aca="false">0.225*B38-435.585</f>
        <v>17.115</v>
      </c>
      <c r="F38" s="151" t="n">
        <f aca="false">D38-E38</f>
        <v>3.62129999999999</v>
      </c>
      <c r="H38" s="1" t="n">
        <v>2012</v>
      </c>
      <c r="I38" s="1" t="n">
        <v>2.65</v>
      </c>
      <c r="J38" s="1" t="n">
        <v>2.735</v>
      </c>
      <c r="K38" s="1" t="n">
        <v>2.763</v>
      </c>
      <c r="L38" s="1" t="n">
        <v>2.486</v>
      </c>
    </row>
    <row r="39" customFormat="false" ht="15" hidden="false" customHeight="false" outlineLevel="0" collapsed="false">
      <c r="A39" s="1" t="n">
        <v>35</v>
      </c>
      <c r="B39" s="1" t="n">
        <v>2013</v>
      </c>
      <c r="C39" s="8" t="n">
        <f aca="false">AVERAGE(I39:L39)</f>
        <v>2.5135</v>
      </c>
      <c r="D39" s="35" t="n">
        <f aca="false">C39*$D$2</f>
        <v>19.6053</v>
      </c>
      <c r="E39" s="60" t="n">
        <f aca="false">0.225*B39-435.585</f>
        <v>17.34</v>
      </c>
      <c r="F39" s="151" t="n">
        <f aca="false">D39-E39</f>
        <v>2.26529999999997</v>
      </c>
      <c r="H39" s="1" t="n">
        <v>2013</v>
      </c>
      <c r="I39" s="1" t="n">
        <v>1.99</v>
      </c>
      <c r="J39" s="1" t="n">
        <v>2.625</v>
      </c>
      <c r="K39" s="1" t="n">
        <v>2.517</v>
      </c>
      <c r="L39" s="1" t="n">
        <v>2.922</v>
      </c>
    </row>
    <row r="40" customFormat="false" ht="15" hidden="false" customHeight="false" outlineLevel="0" collapsed="false">
      <c r="A40" s="1" t="n">
        <v>36</v>
      </c>
      <c r="B40" s="1" t="n">
        <v>2014</v>
      </c>
      <c r="C40" s="8" t="n">
        <f aca="false">AVERAGE(I40:L40)</f>
        <v>1.95425</v>
      </c>
      <c r="D40" s="35" t="n">
        <f aca="false">C40*$D$2</f>
        <v>15.24315</v>
      </c>
      <c r="E40" s="60" t="n">
        <f aca="false">0.225*B40-435.585</f>
        <v>17.5650000000001</v>
      </c>
      <c r="F40" s="151" t="n">
        <f aca="false">D40-E40</f>
        <v>-2.32185000000005</v>
      </c>
      <c r="H40" s="1" t="n">
        <v>2014</v>
      </c>
      <c r="I40" s="1" t="n">
        <v>2.17</v>
      </c>
      <c r="J40" s="1" t="n">
        <v>2.095</v>
      </c>
      <c r="K40" s="1" t="n">
        <v>1.757</v>
      </c>
      <c r="L40" s="1" t="n">
        <v>1.795</v>
      </c>
    </row>
    <row r="41" customFormat="false" ht="15" hidden="false" customHeight="false" outlineLevel="0" collapsed="false">
      <c r="A41" s="1" t="n">
        <v>37</v>
      </c>
      <c r="B41" s="1" t="n">
        <v>2015</v>
      </c>
      <c r="C41" s="8" t="n">
        <f aca="false">AVERAGE(I41:L41)</f>
        <v>2.3945</v>
      </c>
      <c r="D41" s="35" t="n">
        <f aca="false">C41*$D$2</f>
        <v>18.6771</v>
      </c>
      <c r="E41" s="60" t="n">
        <f aca="false">0.225*B41-435.585</f>
        <v>17.79</v>
      </c>
      <c r="F41" s="151" t="n">
        <f aca="false">D41-E41</f>
        <v>0.887099999999979</v>
      </c>
      <c r="H41" s="1" t="n">
        <v>2015</v>
      </c>
      <c r="I41" s="1" t="n">
        <v>2.95</v>
      </c>
      <c r="J41" s="1" t="n">
        <v>2.165</v>
      </c>
      <c r="K41" s="1" t="n">
        <v>2.485</v>
      </c>
      <c r="L41" s="1" t="n">
        <v>1.978</v>
      </c>
    </row>
    <row r="42" customFormat="false" ht="15" hidden="false" customHeight="false" outlineLevel="0" collapsed="false">
      <c r="A42" s="1" t="n">
        <v>38</v>
      </c>
      <c r="B42" s="1" t="n">
        <v>2016</v>
      </c>
      <c r="C42" s="8" t="n">
        <f aca="false">AVERAGE(I42:L42)</f>
        <v>3.625</v>
      </c>
      <c r="D42" s="35" t="n">
        <f aca="false">C42*$D$2</f>
        <v>28.275</v>
      </c>
      <c r="E42" s="60" t="n">
        <f aca="false">0.225*B42-435.585</f>
        <v>18.015</v>
      </c>
      <c r="F42" s="151" t="n">
        <f aca="false">D42-E42</f>
        <v>10.26</v>
      </c>
      <c r="H42" s="1" t="n">
        <v>2016</v>
      </c>
      <c r="I42" s="1" t="n">
        <v>3.03</v>
      </c>
      <c r="J42" s="1" t="n">
        <v>3.665</v>
      </c>
      <c r="K42" s="1" t="n">
        <v>3.432</v>
      </c>
      <c r="L42" s="1" t="n">
        <v>4.373</v>
      </c>
    </row>
    <row r="43" customFormat="false" ht="15" hidden="false" customHeight="false" outlineLevel="0" collapsed="false">
      <c r="A43" s="1" t="n">
        <v>39</v>
      </c>
      <c r="B43" s="1" t="n">
        <v>2017</v>
      </c>
      <c r="C43" s="8" t="n">
        <f aca="false">AVERAGE(I43:L43)</f>
        <v>1.8415</v>
      </c>
      <c r="D43" s="35" t="n">
        <f aca="false">C43*$D$2</f>
        <v>14.3637</v>
      </c>
      <c r="E43" s="60" t="n">
        <f aca="false">0.225*B43-435.585</f>
        <v>18.24</v>
      </c>
      <c r="F43" s="151" t="n">
        <f aca="false">D43-E43</f>
        <v>-3.87630000000001</v>
      </c>
      <c r="H43" s="1" t="n">
        <v>2017</v>
      </c>
      <c r="I43" s="1" t="n">
        <v>1.91</v>
      </c>
      <c r="J43" s="1" t="n">
        <v>1.8</v>
      </c>
      <c r="K43" s="1" t="n">
        <v>2.161</v>
      </c>
      <c r="L43" s="1" t="n">
        <v>1.495</v>
      </c>
    </row>
    <row r="44" customFormat="false" ht="15" hidden="false" customHeight="false" outlineLevel="0" collapsed="false">
      <c r="A44" s="1" t="n">
        <v>40</v>
      </c>
      <c r="B44" s="1" t="n">
        <v>2018</v>
      </c>
      <c r="C44" s="8" t="n">
        <f aca="false">AVERAGE(I44:L44)</f>
        <v>2.768</v>
      </c>
      <c r="D44" s="35" t="n">
        <f aca="false">C44*$D$2</f>
        <v>21.5904</v>
      </c>
      <c r="E44" s="60" t="n">
        <f aca="false">0.225*B44-435.585</f>
        <v>18.465</v>
      </c>
      <c r="F44" s="151" t="n">
        <f aca="false">D44-E44</f>
        <v>3.12539999999997</v>
      </c>
      <c r="H44" s="1" t="n">
        <v>2018</v>
      </c>
      <c r="I44" s="1" t="n">
        <v>2.83</v>
      </c>
      <c r="J44" s="1" t="n">
        <v>3.315</v>
      </c>
      <c r="K44" s="1" t="n">
        <v>2.219</v>
      </c>
      <c r="L44" s="1" t="n">
        <v>2.708</v>
      </c>
    </row>
    <row r="45" customFormat="false" ht="15" hidden="false" customHeight="false" outlineLevel="0" collapsed="false">
      <c r="A45" s="1" t="n">
        <v>41</v>
      </c>
      <c r="B45" s="1" t="n">
        <v>2019</v>
      </c>
      <c r="C45" s="8" t="n">
        <f aca="false">AVERAGE(I45:L45)</f>
        <v>2.461</v>
      </c>
      <c r="D45" s="35" t="n">
        <f aca="false">C45*$D$2</f>
        <v>19.1958</v>
      </c>
      <c r="E45" s="60" t="n">
        <f aca="false">0.225*B45-435.585</f>
        <v>18.6900000000001</v>
      </c>
      <c r="F45" s="151" t="n">
        <f aca="false">D45-E45</f>
        <v>0.505799999999944</v>
      </c>
      <c r="H45" s="1" t="n">
        <v>2019</v>
      </c>
      <c r="I45" s="1" t="n">
        <v>2.49</v>
      </c>
      <c r="J45" s="1" t="n">
        <v>3.255</v>
      </c>
      <c r="K45" s="1" t="n">
        <v>2.171</v>
      </c>
      <c r="L45" s="1" t="n">
        <v>1.928</v>
      </c>
    </row>
    <row r="46" customFormat="false" ht="15" hidden="false" customHeight="false" outlineLevel="0" collapsed="false">
      <c r="A46" s="1" t="n">
        <v>42</v>
      </c>
      <c r="B46" s="73" t="n">
        <v>2020</v>
      </c>
      <c r="C46" s="8" t="n">
        <f aca="false">AVERAGE(I46:L46)</f>
        <v>2.6715</v>
      </c>
      <c r="D46" s="74" t="n">
        <f aca="false">C46*$D$2</f>
        <v>20.8377</v>
      </c>
      <c r="E46" s="60" t="n">
        <f aca="false">0.225*B46-435.585</f>
        <v>18.915</v>
      </c>
      <c r="F46" s="75" t="n">
        <f aca="false">D46-E46</f>
        <v>1.92269999999998</v>
      </c>
      <c r="H46" s="73" t="n">
        <v>2020</v>
      </c>
      <c r="I46" s="1" t="n">
        <v>2.26</v>
      </c>
      <c r="J46" s="1" t="n">
        <v>2.44</v>
      </c>
      <c r="K46" s="1" t="n">
        <v>3.128</v>
      </c>
      <c r="L46" s="1" t="n">
        <v>2.858</v>
      </c>
    </row>
    <row r="47" customFormat="false" ht="15" hidden="false" customHeight="false" outlineLevel="0" collapsed="false">
      <c r="A47" s="1" t="n">
        <v>43</v>
      </c>
      <c r="B47" s="1" t="n">
        <v>2021</v>
      </c>
      <c r="C47" s="8" t="n">
        <f aca="false">AVERAGE(I47:L47)</f>
        <v>2.41166666666667</v>
      </c>
      <c r="D47" s="35" t="n">
        <f aca="false">C47*$D$2</f>
        <v>18.811</v>
      </c>
      <c r="E47" s="60" t="n">
        <f aca="false">0.225*B47-435.585</f>
        <v>19.14</v>
      </c>
      <c r="F47" s="151" t="n">
        <f aca="false">D47-E47</f>
        <v>-0.329000000000043</v>
      </c>
      <c r="H47" s="1" t="n">
        <v>2021</v>
      </c>
      <c r="I47" s="1" t="n">
        <v>2.38</v>
      </c>
      <c r="J47" s="1" t="n">
        <v>2.265</v>
      </c>
      <c r="L47" s="1" t="n">
        <v>2.59</v>
      </c>
    </row>
    <row r="48" customFormat="false" ht="15" hidden="false" customHeight="false" outlineLevel="0" collapsed="false">
      <c r="A48" s="1" t="n">
        <v>44</v>
      </c>
      <c r="B48" s="1" t="n">
        <v>2022</v>
      </c>
      <c r="C48" s="8" t="n">
        <f aca="false">AVERAGE(I48:L48)</f>
        <v>2.17</v>
      </c>
      <c r="D48" s="35" t="n">
        <f aca="false">C48*$D$2</f>
        <v>16.926</v>
      </c>
      <c r="E48" s="60" t="n">
        <f aca="false">0.225*B48-435.585</f>
        <v>19.365</v>
      </c>
      <c r="F48" s="151" t="n">
        <f aca="false">D48-E48</f>
        <v>-2.43900000000001</v>
      </c>
      <c r="H48" s="1" t="n">
        <v>2022</v>
      </c>
      <c r="I48" s="1" t="n">
        <v>1.81</v>
      </c>
      <c r="J48" s="1" t="n">
        <v>2.53</v>
      </c>
    </row>
    <row r="49" customFormat="false" ht="15" hidden="false" customHeight="false" outlineLevel="0" collapsed="false">
      <c r="A49" s="1" t="n">
        <v>45</v>
      </c>
      <c r="B49" s="1" t="n">
        <v>2023</v>
      </c>
      <c r="C49" s="8" t="n">
        <f aca="false">AVERAGE(I49:L49)</f>
        <v>2.5075</v>
      </c>
      <c r="D49" s="35" t="n">
        <f aca="false">C49*$D$2</f>
        <v>19.5585</v>
      </c>
      <c r="E49" s="60" t="n">
        <f aca="false">0.225*B49-435.585</f>
        <v>19.59</v>
      </c>
      <c r="F49" s="151" t="n">
        <f aca="false">D49-E49</f>
        <v>-0.0315000000000296</v>
      </c>
      <c r="H49" s="1" t="n">
        <v>2023</v>
      </c>
      <c r="I49" s="1" t="n">
        <v>3.37</v>
      </c>
      <c r="J49" s="1" t="n">
        <v>1.645</v>
      </c>
    </row>
    <row r="87" customFormat="false" ht="15" hidden="false" customHeight="false" outlineLevel="0" collapsed="false">
      <c r="I87" s="76"/>
      <c r="J87" s="76"/>
      <c r="K87" s="76"/>
      <c r="L87" s="76"/>
      <c r="M87" s="76"/>
    </row>
    <row r="88" customFormat="false" ht="15" hidden="false" customHeight="false" outlineLevel="0" collapsed="false">
      <c r="I88" s="76"/>
      <c r="J88" s="76"/>
      <c r="K88" s="76"/>
      <c r="L88" s="76"/>
      <c r="M88" s="76"/>
    </row>
    <row r="89" customFormat="false" ht="15" hidden="false" customHeight="false" outlineLevel="0" collapsed="false">
      <c r="G89" s="76"/>
      <c r="I89" s="76"/>
      <c r="J89" s="76"/>
      <c r="K89" s="76"/>
      <c r="L89" s="76"/>
      <c r="M89" s="76"/>
    </row>
    <row r="90" customFormat="false" ht="32.1" hidden="false" customHeight="true" outlineLevel="0" collapsed="false">
      <c r="G90" s="76"/>
      <c r="I90" s="76"/>
      <c r="J90" s="76"/>
      <c r="K90" s="76"/>
      <c r="L90" s="76"/>
      <c r="M90" s="76"/>
    </row>
    <row r="91" customFormat="false" ht="16.05" hidden="false" customHeight="true" outlineLevel="0" collapsed="false">
      <c r="F91" s="76"/>
      <c r="G91" s="76"/>
      <c r="I91" s="76"/>
      <c r="J91" s="76"/>
      <c r="K91" s="76"/>
      <c r="L91" s="76"/>
      <c r="M91" s="76"/>
    </row>
    <row r="92" customFormat="false" ht="15" hidden="false" customHeight="false" outlineLevel="0" collapsed="false">
      <c r="G92" s="76"/>
      <c r="I92" s="76"/>
      <c r="J92" s="76"/>
      <c r="K92" s="76"/>
      <c r="L92" s="76"/>
      <c r="M92" s="76"/>
    </row>
    <row r="93" customFormat="false" ht="15" hidden="false" customHeight="false" outlineLevel="0" collapsed="false">
      <c r="G93" s="76"/>
      <c r="I93" s="76"/>
      <c r="J93" s="76"/>
      <c r="K93" s="76"/>
      <c r="L93" s="76"/>
      <c r="M93" s="76"/>
    </row>
    <row r="94" customFormat="false" ht="8.05" hidden="false" customHeight="true" outlineLevel="0" collapsed="false">
      <c r="G94" s="76"/>
      <c r="I94" s="76"/>
      <c r="J94" s="76"/>
      <c r="K94" s="76"/>
      <c r="L94" s="76"/>
      <c r="M94" s="76"/>
    </row>
    <row r="95" customFormat="false" ht="15" hidden="false" customHeight="false" outlineLevel="0" collapsed="false">
      <c r="G95" s="76"/>
      <c r="I95" s="76"/>
      <c r="J95" s="76"/>
      <c r="K95" s="76"/>
      <c r="L95" s="76"/>
      <c r="M95" s="76"/>
    </row>
    <row r="96" customFormat="false" ht="15" hidden="false" customHeight="false" outlineLevel="0" collapsed="false">
      <c r="G96" s="76"/>
      <c r="I96" s="76"/>
      <c r="J96" s="76"/>
      <c r="K96" s="76"/>
      <c r="L96" s="76"/>
      <c r="M96" s="76"/>
    </row>
    <row r="97" customFormat="false" ht="8.55" hidden="false" customHeight="true" outlineLevel="0" collapsed="false">
      <c r="G97" s="76"/>
      <c r="I97" s="76"/>
      <c r="J97" s="76"/>
      <c r="K97" s="76"/>
      <c r="L97" s="76"/>
      <c r="M97" s="76"/>
    </row>
    <row r="98" customFormat="false" ht="41.65" hidden="false" customHeight="true" outlineLevel="0" collapsed="false">
      <c r="G98" s="76"/>
      <c r="I98" s="76"/>
      <c r="J98" s="76"/>
      <c r="K98" s="76"/>
      <c r="L98" s="76"/>
      <c r="M98" s="76"/>
    </row>
    <row r="99" customFormat="false" ht="8.55" hidden="false" customHeight="true" outlineLevel="0" collapsed="false">
      <c r="G99" s="76"/>
      <c r="I99" s="76"/>
      <c r="J99" s="76"/>
      <c r="K99" s="76"/>
      <c r="L99" s="76"/>
      <c r="M99" s="76"/>
    </row>
    <row r="100" customFormat="false" ht="15" hidden="false" customHeight="false" outlineLevel="0" collapsed="false">
      <c r="G100" s="76"/>
      <c r="I100" s="76"/>
      <c r="J100" s="76"/>
      <c r="K100" s="76"/>
      <c r="L100" s="76"/>
      <c r="M100" s="76"/>
    </row>
    <row r="101" customFormat="false" ht="15" hidden="false" customHeight="false" outlineLevel="0" collapsed="false">
      <c r="G101" s="76"/>
      <c r="I101" s="76"/>
      <c r="J101" s="76"/>
      <c r="K101" s="76"/>
      <c r="L101" s="76"/>
      <c r="M101" s="76"/>
    </row>
    <row r="102" customFormat="false" ht="15" hidden="false" customHeight="false" outlineLevel="0" collapsed="false">
      <c r="G102" s="76"/>
      <c r="I102" s="76"/>
      <c r="J102" s="76"/>
      <c r="K102" s="76"/>
      <c r="L102" s="76"/>
      <c r="M102" s="76"/>
    </row>
    <row r="103" customFormat="false" ht="15" hidden="false" customHeight="false" outlineLevel="0" collapsed="false">
      <c r="G103" s="76"/>
      <c r="I103" s="76"/>
      <c r="J103" s="76"/>
      <c r="K103" s="76"/>
      <c r="L103" s="76"/>
      <c r="M103" s="76"/>
    </row>
    <row r="104" customFormat="false" ht="15" hidden="false" customHeight="false" outlineLevel="0" collapsed="false">
      <c r="G104" s="76"/>
      <c r="I104" s="76"/>
      <c r="J104" s="76"/>
      <c r="K104" s="76"/>
      <c r="L104" s="76"/>
      <c r="M104" s="76"/>
    </row>
    <row r="105" customFormat="false" ht="15" hidden="false" customHeight="false" outlineLevel="0" collapsed="false">
      <c r="G105" s="76"/>
      <c r="I105" s="76"/>
      <c r="J105" s="76"/>
      <c r="K105" s="76"/>
      <c r="L105" s="76"/>
      <c r="M105" s="76"/>
    </row>
    <row r="106" customFormat="false" ht="8.2" hidden="false" customHeight="true" outlineLevel="0" collapsed="false">
      <c r="G106" s="76"/>
      <c r="I106" s="76"/>
      <c r="J106" s="76"/>
      <c r="K106" s="76"/>
      <c r="L106" s="76"/>
      <c r="M106" s="76"/>
    </row>
    <row r="107" customFormat="false" ht="15" hidden="false" customHeight="false" outlineLevel="0" collapsed="false">
      <c r="I107" s="76"/>
      <c r="J107" s="76"/>
      <c r="K107" s="76"/>
      <c r="L107" s="76"/>
      <c r="M107" s="76"/>
    </row>
    <row r="108" customFormat="false" ht="15" hidden="false" customHeight="false" outlineLevel="0" collapsed="false">
      <c r="I108" s="76"/>
      <c r="J108" s="76"/>
      <c r="K108" s="76"/>
      <c r="L108" s="76"/>
      <c r="M108" s="76"/>
    </row>
    <row r="109" customFormat="false" ht="15" hidden="false" customHeight="false" outlineLevel="0" collapsed="false">
      <c r="I109" s="76"/>
      <c r="J109" s="76"/>
      <c r="K109" s="76"/>
      <c r="L109" s="76"/>
      <c r="M109" s="76"/>
    </row>
    <row r="110" customFormat="false" ht="15" hidden="false" customHeight="false" outlineLevel="0" collapsed="false">
      <c r="I110" s="76"/>
      <c r="J110" s="76"/>
      <c r="K110" s="76"/>
      <c r="L110" s="76"/>
      <c r="M110" s="76"/>
    </row>
    <row r="111" customFormat="false" ht="15" hidden="false" customHeight="false" outlineLevel="0" collapsed="false">
      <c r="I111" s="76"/>
      <c r="J111" s="76"/>
      <c r="K111" s="76"/>
      <c r="L111" s="76"/>
      <c r="M111" s="76"/>
    </row>
    <row r="112" customFormat="false" ht="15" hidden="false" customHeight="false" outlineLevel="0" collapsed="false">
      <c r="I112" s="76"/>
      <c r="J112" s="76"/>
      <c r="K112" s="76"/>
      <c r="L112" s="76"/>
      <c r="M112" s="76"/>
    </row>
    <row r="113" customFormat="false" ht="15" hidden="false" customHeight="false" outlineLevel="0" collapsed="false">
      <c r="I113" s="76"/>
      <c r="J113" s="76"/>
      <c r="K113" s="76"/>
      <c r="L113" s="76"/>
      <c r="M113" s="76"/>
    </row>
    <row r="114" customFormat="false" ht="15" hidden="false" customHeight="false" outlineLevel="0" collapsed="false">
      <c r="I114" s="76"/>
      <c r="J114" s="76"/>
      <c r="K114" s="76"/>
      <c r="L114" s="76"/>
      <c r="M114" s="76"/>
    </row>
  </sheetData>
  <hyperlinks>
    <hyperlink ref="C2" r:id="rId1" display="https://gml.noaa.gov/ccgg/trends/gl_gr.html"/>
  </hyperlinks>
  <printOptions headings="false" gridLines="false" gridLinesSet="true" horizontalCentered="false" verticalCentered="false"/>
  <pageMargins left="0.39375" right="0.39375" top="0.63125" bottom="0.63125" header="0.39375" footer="0.39375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62"/>
  <sheetViews>
    <sheetView showFormulas="false" showGridLines="true" showRowColHeaders="true" showZeros="true" rightToLeft="false" tabSelected="false" showOutlineSymbols="true" defaultGridColor="true" view="normal" topLeftCell="A1" colorId="64" zoomScale="55" zoomScaleNormal="55" zoomScalePageLayoutView="100" workbookViewId="0">
      <selection pane="topLeft" activeCell="K1" activeCellId="0" sqref="K1"/>
    </sheetView>
  </sheetViews>
  <sheetFormatPr defaultColWidth="11.53515625" defaultRowHeight="12.8" zeroHeight="false" outlineLevelRow="0" outlineLevelCol="0"/>
  <cols>
    <col collapsed="false" customWidth="true" hidden="false" outlineLevel="0" max="3" min="3" style="17" width="15.97"/>
    <col collapsed="false" customWidth="true" hidden="false" outlineLevel="0" max="4" min="4" style="17" width="17.56"/>
    <col collapsed="false" customWidth="false" hidden="false" outlineLevel="0" max="7" min="7" style="36" width="11.53"/>
    <col collapsed="false" customWidth="true" hidden="false" outlineLevel="0" max="8" min="8" style="36" width="13.18"/>
    <col collapsed="false" customWidth="true" hidden="false" outlineLevel="0" max="26" min="26" style="17" width="4.33"/>
  </cols>
  <sheetData>
    <row r="1" customFormat="false" ht="20.95" hidden="false" customHeight="true" outlineLevel="0" collapsed="false">
      <c r="E1" s="17" t="n">
        <v>0.449</v>
      </c>
      <c r="Z1" s="146"/>
    </row>
    <row r="2" customFormat="false" ht="36.3" hidden="false" customHeight="false" outlineLevel="0" collapsed="false">
      <c r="B2" s="17" t="s">
        <v>16</v>
      </c>
      <c r="C2" s="154" t="s">
        <v>57</v>
      </c>
      <c r="D2" s="154" t="s">
        <v>38</v>
      </c>
      <c r="E2" s="17" t="s">
        <v>58</v>
      </c>
      <c r="G2" s="155" t="s">
        <v>59</v>
      </c>
      <c r="H2" s="155" t="s">
        <v>60</v>
      </c>
      <c r="M2" s="156" t="s">
        <v>61</v>
      </c>
      <c r="N2" s="146"/>
      <c r="O2" s="146"/>
      <c r="Z2" s="146"/>
    </row>
    <row r="3" customFormat="false" ht="15" hidden="false" customHeight="false" outlineLevel="0" collapsed="false">
      <c r="B3" s="17" t="n">
        <v>1979</v>
      </c>
      <c r="C3" s="9" t="n">
        <v>23.83</v>
      </c>
      <c r="D3" s="35" t="n">
        <v>16.692</v>
      </c>
      <c r="E3" s="17" t="n">
        <f aca="false">C3*$E$1</f>
        <v>10.69967</v>
      </c>
      <c r="G3" s="36" t="n">
        <f aca="false">RANK(C3,C$3:C$46,1)</f>
        <v>3</v>
      </c>
      <c r="H3" s="36" t="n">
        <f aca="false">RANK(D3,D$3:D$46,1)</f>
        <v>28</v>
      </c>
      <c r="Z3" s="146"/>
    </row>
    <row r="4" customFormat="false" ht="15" hidden="false" customHeight="false" outlineLevel="0" collapsed="false">
      <c r="B4" s="17" t="n">
        <v>1980</v>
      </c>
      <c r="C4" s="9" t="n">
        <v>23.89</v>
      </c>
      <c r="D4" s="35" t="n">
        <v>13.338</v>
      </c>
      <c r="E4" s="17" t="n">
        <f aca="false">C4*$E$1</f>
        <v>10.72661</v>
      </c>
      <c r="G4" s="36" t="n">
        <f aca="false">RANK(C4,C$3:C$46,1)</f>
        <v>4</v>
      </c>
      <c r="H4" s="36" t="n">
        <f aca="false">RANK(D4,D$3:D$46,1)</f>
        <v>18</v>
      </c>
      <c r="Z4" s="146"/>
    </row>
    <row r="5" customFormat="false" ht="15" hidden="false" customHeight="false" outlineLevel="0" collapsed="false">
      <c r="B5" s="17" t="n">
        <v>1981</v>
      </c>
      <c r="C5" s="9" t="n">
        <v>23.67</v>
      </c>
      <c r="D5" s="35" t="n">
        <v>8.97</v>
      </c>
      <c r="E5" s="17" t="n">
        <f aca="false">C5*$E$1</f>
        <v>10.62783</v>
      </c>
      <c r="G5" s="36" t="n">
        <f aca="false">RANK(C5,C$3:C$46,1)</f>
        <v>2</v>
      </c>
      <c r="H5" s="36" t="n">
        <f aca="false">RANK(D5,D$3:D$46,1)</f>
        <v>6</v>
      </c>
      <c r="Z5" s="146"/>
    </row>
    <row r="6" customFormat="false" ht="15" hidden="false" customHeight="false" outlineLevel="0" collapsed="false">
      <c r="B6" s="17" t="n">
        <v>1982</v>
      </c>
      <c r="C6" s="9" t="n">
        <v>23.54</v>
      </c>
      <c r="D6" s="35" t="n">
        <v>7.8</v>
      </c>
      <c r="E6" s="17" t="n">
        <f aca="false">C6*$E$1</f>
        <v>10.56946</v>
      </c>
      <c r="G6" s="36" t="n">
        <f aca="false">RANK(C6,C$3:C$46,1)</f>
        <v>1</v>
      </c>
      <c r="H6" s="36" t="n">
        <f aca="false">RANK(D6,D$3:D$46,1)</f>
        <v>3</v>
      </c>
      <c r="Z6" s="146"/>
    </row>
    <row r="7" customFormat="false" ht="15" hidden="false" customHeight="false" outlineLevel="0" collapsed="false">
      <c r="B7" s="17" t="n">
        <v>1983</v>
      </c>
      <c r="C7" s="9" t="n">
        <v>24.15</v>
      </c>
      <c r="D7" s="35" t="n">
        <v>14.274</v>
      </c>
      <c r="E7" s="17" t="n">
        <f aca="false">C7*$E$1</f>
        <v>10.84335</v>
      </c>
      <c r="G7" s="36" t="n">
        <f aca="false">RANK(C7,C$3:C$46,1)</f>
        <v>5</v>
      </c>
      <c r="H7" s="36" t="n">
        <f aca="false">RANK(D7,D$3:D$46,1)</f>
        <v>21</v>
      </c>
      <c r="Z7" s="146"/>
    </row>
    <row r="8" customFormat="false" ht="15" hidden="false" customHeight="false" outlineLevel="0" collapsed="false">
      <c r="B8" s="17" t="n">
        <v>1984</v>
      </c>
      <c r="C8" s="9" t="n">
        <v>25.61</v>
      </c>
      <c r="D8" s="35" t="n">
        <v>9.594</v>
      </c>
      <c r="E8" s="17" t="n">
        <f aca="false">C8*$E$1</f>
        <v>11.49889</v>
      </c>
      <c r="G8" s="36" t="n">
        <f aca="false">RANK(C8,C$3:C$46,1)</f>
        <v>6</v>
      </c>
      <c r="H8" s="36" t="n">
        <f aca="false">RANK(D8,D$3:D$46,1)</f>
        <v>8</v>
      </c>
      <c r="Z8" s="146"/>
    </row>
    <row r="9" customFormat="false" ht="15" hidden="false" customHeight="false" outlineLevel="0" collapsed="false">
      <c r="B9" s="17" t="n">
        <v>1985</v>
      </c>
      <c r="C9" s="9" t="n">
        <v>25.81</v>
      </c>
      <c r="D9" s="35" t="n">
        <v>12.87</v>
      </c>
      <c r="E9" s="17" t="n">
        <f aca="false">C9*$E$1</f>
        <v>11.58869</v>
      </c>
      <c r="G9" s="36" t="n">
        <f aca="false">RANK(C9,C$3:C$46,1)</f>
        <v>7</v>
      </c>
      <c r="H9" s="36" t="n">
        <f aca="false">RANK(D9,D$3:D$46,1)</f>
        <v>15</v>
      </c>
      <c r="Z9" s="146"/>
    </row>
    <row r="10" customFormat="false" ht="15" hidden="false" customHeight="false" outlineLevel="0" collapsed="false">
      <c r="B10" s="17" t="n">
        <v>1986</v>
      </c>
      <c r="C10" s="9" t="n">
        <v>26.3</v>
      </c>
      <c r="D10" s="35" t="n">
        <v>7.956</v>
      </c>
      <c r="E10" s="17" t="n">
        <f aca="false">C10*$E$1</f>
        <v>11.8087</v>
      </c>
      <c r="G10" s="36" t="n">
        <f aca="false">RANK(C10,C$3:C$46,1)</f>
        <v>8</v>
      </c>
      <c r="H10" s="36" t="n">
        <f aca="false">RANK(D10,D$3:D$46,1)</f>
        <v>4</v>
      </c>
      <c r="Z10" s="146"/>
    </row>
    <row r="11" customFormat="false" ht="15" hidden="false" customHeight="false" outlineLevel="0" collapsed="false">
      <c r="B11" s="17" t="n">
        <v>1987</v>
      </c>
      <c r="C11" s="9" t="n">
        <v>26.76</v>
      </c>
      <c r="D11" s="35" t="n">
        <v>20.67</v>
      </c>
      <c r="E11" s="17" t="n">
        <f aca="false">C11*$E$1</f>
        <v>12.01524</v>
      </c>
      <c r="G11" s="36" t="n">
        <f aca="false">RANK(C11,C$3:C$46,1)</f>
        <v>9</v>
      </c>
      <c r="H11" s="36" t="n">
        <f aca="false">RANK(D11,D$3:D$46,1)</f>
        <v>41</v>
      </c>
      <c r="Z11" s="146"/>
    </row>
    <row r="12" customFormat="false" ht="15" hidden="false" customHeight="false" outlineLevel="0" collapsed="false">
      <c r="B12" s="17" t="n">
        <v>1988</v>
      </c>
      <c r="C12" s="9" t="n">
        <v>27.38</v>
      </c>
      <c r="D12" s="35" t="n">
        <v>16.848</v>
      </c>
      <c r="E12" s="17" t="n">
        <f aca="false">C12*$E$1</f>
        <v>12.29362</v>
      </c>
      <c r="G12" s="36" t="n">
        <f aca="false">RANK(C12,C$3:C$46,1)</f>
        <v>10</v>
      </c>
      <c r="H12" s="36" t="n">
        <f aca="false">RANK(D12,D$3:D$46,1)</f>
        <v>29</v>
      </c>
      <c r="Z12" s="146"/>
    </row>
    <row r="13" customFormat="false" ht="15" hidden="false" customHeight="false" outlineLevel="0" collapsed="false">
      <c r="B13" s="17" t="n">
        <v>1989</v>
      </c>
      <c r="C13" s="9" t="n">
        <v>27.62</v>
      </c>
      <c r="D13" s="35" t="n">
        <v>11.388</v>
      </c>
      <c r="E13" s="17" t="n">
        <f aca="false">C13*$E$1</f>
        <v>12.40138</v>
      </c>
      <c r="G13" s="36" t="n">
        <f aca="false">RANK(C13,C$3:C$46,1)</f>
        <v>11</v>
      </c>
      <c r="H13" s="36" t="n">
        <f aca="false">RANK(D13,D$3:D$46,1)</f>
        <v>12</v>
      </c>
      <c r="Z13" s="146"/>
    </row>
    <row r="14" customFormat="false" ht="15" hidden="false" customHeight="false" outlineLevel="0" collapsed="false">
      <c r="B14" s="17" t="n">
        <v>1990</v>
      </c>
      <c r="C14" s="9" t="n">
        <v>27.92</v>
      </c>
      <c r="D14" s="35" t="n">
        <v>9.516</v>
      </c>
      <c r="E14" s="17" t="n">
        <f aca="false">C14*$E$1</f>
        <v>12.53608</v>
      </c>
      <c r="G14" s="36" t="n">
        <f aca="false">RANK(C14,C$3:C$46,1)</f>
        <v>13</v>
      </c>
      <c r="H14" s="36" t="n">
        <f aca="false">RANK(D14,D$3:D$46,1)</f>
        <v>7</v>
      </c>
      <c r="Z14" s="146"/>
    </row>
    <row r="15" customFormat="false" ht="15" hidden="false" customHeight="false" outlineLevel="0" collapsed="false">
      <c r="B15" s="17" t="n">
        <v>1991</v>
      </c>
      <c r="C15" s="9" t="n">
        <v>28.18</v>
      </c>
      <c r="D15" s="35" t="n">
        <v>5.85</v>
      </c>
      <c r="E15" s="17" t="n">
        <f aca="false">C15*$E$1</f>
        <v>12.65282</v>
      </c>
      <c r="G15" s="36" t="n">
        <f aca="false">RANK(C15,C$3:C$46,1)</f>
        <v>15</v>
      </c>
      <c r="H15" s="36" t="n">
        <f aca="false">RANK(D15,D$3:D$46,1)</f>
        <v>2</v>
      </c>
      <c r="Z15" s="146"/>
    </row>
    <row r="16" customFormat="false" ht="15" hidden="false" customHeight="false" outlineLevel="0" collapsed="false">
      <c r="B16" s="17" t="n">
        <v>1992</v>
      </c>
      <c r="C16" s="9" t="n">
        <v>27.79</v>
      </c>
      <c r="D16" s="35" t="n">
        <v>5.616</v>
      </c>
      <c r="E16" s="17" t="n">
        <f aca="false">C16*$E$1</f>
        <v>12.47771</v>
      </c>
      <c r="G16" s="36" t="n">
        <f aca="false">RANK(C16,C$3:C$46,1)</f>
        <v>12</v>
      </c>
      <c r="H16" s="36" t="n">
        <f aca="false">RANK(D16,D$3:D$46,1)</f>
        <v>1</v>
      </c>
      <c r="Z16" s="146"/>
    </row>
    <row r="17" customFormat="false" ht="15" hidden="false" customHeight="false" outlineLevel="0" collapsed="false">
      <c r="B17" s="17" t="n">
        <v>1993</v>
      </c>
      <c r="C17" s="9" t="n">
        <v>27.93</v>
      </c>
      <c r="D17" s="35" t="n">
        <v>9.594</v>
      </c>
      <c r="E17" s="17" t="n">
        <f aca="false">C17*$E$1</f>
        <v>12.54057</v>
      </c>
      <c r="G17" s="36" t="n">
        <f aca="false">RANK(C17,C$3:C$46,1)</f>
        <v>14</v>
      </c>
      <c r="H17" s="36" t="n">
        <f aca="false">RANK(D17,D$3:D$46,1)</f>
        <v>8</v>
      </c>
      <c r="Z17" s="146"/>
    </row>
    <row r="18" customFormat="false" ht="15" hidden="false" customHeight="false" outlineLevel="0" collapsed="false">
      <c r="B18" s="17" t="n">
        <v>1994</v>
      </c>
      <c r="C18" s="9" t="n">
        <v>28.81</v>
      </c>
      <c r="D18" s="35" t="n">
        <v>12.948</v>
      </c>
      <c r="E18" s="17" t="n">
        <f aca="false">C18*$E$1</f>
        <v>12.93569</v>
      </c>
      <c r="G18" s="36" t="n">
        <f aca="false">RANK(C18,C$3:C$46,1)</f>
        <v>16</v>
      </c>
      <c r="H18" s="36" t="n">
        <f aca="false">RANK(D18,D$3:D$46,1)</f>
        <v>16</v>
      </c>
      <c r="Z18" s="146"/>
    </row>
    <row r="19" customFormat="false" ht="15" hidden="false" customHeight="false" outlineLevel="0" collapsed="false">
      <c r="B19" s="17" t="n">
        <v>1995</v>
      </c>
      <c r="C19" s="9" t="n">
        <v>29.16</v>
      </c>
      <c r="D19" s="35" t="n">
        <v>15.6</v>
      </c>
      <c r="E19" s="17" t="n">
        <f aca="false">C19*$E$1</f>
        <v>13.09284</v>
      </c>
      <c r="G19" s="36" t="n">
        <f aca="false">RANK(C19,C$3:C$46,1)</f>
        <v>17</v>
      </c>
      <c r="H19" s="36" t="n">
        <f aca="false">RANK(D19,D$3:D$46,1)</f>
        <v>24</v>
      </c>
      <c r="Z19" s="146"/>
    </row>
    <row r="20" customFormat="false" ht="15" hidden="false" customHeight="false" outlineLevel="0" collapsed="false">
      <c r="B20" s="17" t="n">
        <v>1996</v>
      </c>
      <c r="C20" s="9" t="n">
        <v>30.25</v>
      </c>
      <c r="D20" s="35" t="n">
        <v>8.19</v>
      </c>
      <c r="E20" s="17" t="n">
        <f aca="false">C20*$E$1</f>
        <v>13.58225</v>
      </c>
      <c r="G20" s="36" t="n">
        <f aca="false">RANK(C20,C$3:C$46,1)</f>
        <v>18</v>
      </c>
      <c r="H20" s="36" t="n">
        <f aca="false">RANK(D20,D$3:D$46,1)</f>
        <v>5</v>
      </c>
      <c r="Z20" s="146"/>
    </row>
    <row r="21" customFormat="false" ht="15" hidden="false" customHeight="false" outlineLevel="0" collapsed="false">
      <c r="B21" s="17" t="n">
        <v>1997</v>
      </c>
      <c r="C21" s="9" t="n">
        <v>31.88</v>
      </c>
      <c r="D21" s="35" t="n">
        <v>15.366</v>
      </c>
      <c r="E21" s="17" t="n">
        <f aca="false">C21*$E$1</f>
        <v>14.31412</v>
      </c>
      <c r="G21" s="36" t="n">
        <f aca="false">RANK(C21,C$3:C$46,1)</f>
        <v>24</v>
      </c>
      <c r="H21" s="36" t="n">
        <f aca="false">RANK(D21,D$3:D$46,1)</f>
        <v>23</v>
      </c>
      <c r="Z21" s="146"/>
    </row>
    <row r="22" customFormat="false" ht="15" hidden="false" customHeight="false" outlineLevel="0" collapsed="false">
      <c r="B22" s="17" t="n">
        <v>1998</v>
      </c>
      <c r="C22" s="9" t="n">
        <v>30.5</v>
      </c>
      <c r="D22" s="35" t="n">
        <v>22.152</v>
      </c>
      <c r="E22" s="17" t="n">
        <f aca="false">C22*$E$1</f>
        <v>13.6945</v>
      </c>
      <c r="G22" s="36" t="n">
        <f aca="false">RANK(C22,C$3:C$46,1)</f>
        <v>19</v>
      </c>
      <c r="H22" s="36" t="n">
        <f aca="false">RANK(D22,D$3:D$46,1)</f>
        <v>43</v>
      </c>
      <c r="Z22" s="146"/>
    </row>
    <row r="23" customFormat="false" ht="15" hidden="false" customHeight="false" outlineLevel="0" collapsed="false">
      <c r="B23" s="17" t="n">
        <v>1999</v>
      </c>
      <c r="C23" s="9" t="n">
        <v>30.84</v>
      </c>
      <c r="D23" s="35" t="n">
        <v>10.374</v>
      </c>
      <c r="E23" s="17" t="n">
        <f aca="false">C23*$E$1</f>
        <v>13.84716</v>
      </c>
      <c r="G23" s="36" t="n">
        <f aca="false">RANK(C23,C$3:C$46,1)</f>
        <v>21</v>
      </c>
      <c r="H23" s="36" t="n">
        <f aca="false">RANK(D23,D$3:D$46,1)</f>
        <v>11</v>
      </c>
      <c r="Z23" s="146"/>
    </row>
    <row r="24" customFormat="false" ht="15" hidden="false" customHeight="false" outlineLevel="0" collapsed="false">
      <c r="B24" s="17" t="n">
        <v>2000</v>
      </c>
      <c r="C24" s="9" t="n">
        <v>30.88</v>
      </c>
      <c r="D24" s="35" t="n">
        <v>9.75</v>
      </c>
      <c r="E24" s="17" t="n">
        <f aca="false">C24*$E$1</f>
        <v>13.86512</v>
      </c>
      <c r="G24" s="36" t="n">
        <f aca="false">RANK(C24,C$3:C$46,1)</f>
        <v>22</v>
      </c>
      <c r="H24" s="36" t="n">
        <f aca="false">RANK(D24,D$3:D$46,1)</f>
        <v>10</v>
      </c>
      <c r="Z24" s="146"/>
    </row>
    <row r="25" customFormat="false" ht="15" hidden="false" customHeight="false" outlineLevel="0" collapsed="false">
      <c r="B25" s="17" t="n">
        <v>2001</v>
      </c>
      <c r="C25" s="9" t="n">
        <v>30.71</v>
      </c>
      <c r="D25" s="35" t="n">
        <v>14.352</v>
      </c>
      <c r="E25" s="17" t="n">
        <f aca="false">C25*$E$1</f>
        <v>13.78879</v>
      </c>
      <c r="G25" s="36" t="n">
        <f aca="false">RANK(C25,C$3:C$46,1)</f>
        <v>20</v>
      </c>
      <c r="H25" s="36" t="n">
        <f aca="false">RANK(D25,D$3:D$46,1)</f>
        <v>22</v>
      </c>
      <c r="Z25" s="146"/>
    </row>
    <row r="26" customFormat="false" ht="15" hidden="false" customHeight="false" outlineLevel="0" collapsed="false">
      <c r="B26" s="17" t="n">
        <v>2002</v>
      </c>
      <c r="C26" s="9" t="n">
        <v>31.63</v>
      </c>
      <c r="D26" s="35" t="n">
        <v>18.564</v>
      </c>
      <c r="E26" s="17" t="n">
        <f aca="false">C26*$E$1</f>
        <v>14.20187</v>
      </c>
      <c r="G26" s="36" t="n">
        <f aca="false">RANK(C26,C$3:C$46,1)</f>
        <v>23</v>
      </c>
      <c r="H26" s="36" t="n">
        <f aca="false">RANK(D26,D$3:D$46,1)</f>
        <v>33</v>
      </c>
      <c r="Z26" s="146"/>
    </row>
    <row r="27" customFormat="false" ht="15" hidden="false" customHeight="false" outlineLevel="0" collapsed="false">
      <c r="B27" s="17" t="n">
        <v>2003</v>
      </c>
      <c r="C27" s="9" t="n">
        <v>33.48</v>
      </c>
      <c r="D27" s="35" t="n">
        <v>17.784</v>
      </c>
      <c r="E27" s="17" t="n">
        <f aca="false">C27*$E$1</f>
        <v>15.03252</v>
      </c>
      <c r="G27" s="36" t="n">
        <f aca="false">RANK(C27,C$3:C$46,1)</f>
        <v>25</v>
      </c>
      <c r="H27" s="36" t="n">
        <f aca="false">RANK(D27,D$3:D$46,1)</f>
        <v>30</v>
      </c>
      <c r="Z27" s="146"/>
    </row>
    <row r="28" customFormat="false" ht="15" hidden="false" customHeight="false" outlineLevel="0" collapsed="false">
      <c r="B28" s="17" t="n">
        <v>2004</v>
      </c>
      <c r="C28" s="9" t="n">
        <v>34.01</v>
      </c>
      <c r="D28" s="35" t="n">
        <v>12.168</v>
      </c>
      <c r="E28" s="17" t="n">
        <f aca="false">C28*$E$1</f>
        <v>15.27049</v>
      </c>
      <c r="G28" s="36" t="n">
        <f aca="false">RANK(C28,C$3:C$46,1)</f>
        <v>26</v>
      </c>
      <c r="H28" s="36" t="n">
        <f aca="false">RANK(D28,D$3:D$46,1)</f>
        <v>13</v>
      </c>
      <c r="Z28" s="146"/>
    </row>
    <row r="29" customFormat="false" ht="15" hidden="false" customHeight="false" outlineLevel="0" collapsed="false">
      <c r="B29" s="17" t="n">
        <v>2005</v>
      </c>
      <c r="C29" s="9" t="n">
        <v>34.48</v>
      </c>
      <c r="D29" s="35" t="n">
        <v>19.188</v>
      </c>
      <c r="E29" s="17" t="n">
        <f aca="false">C29*$E$1</f>
        <v>15.48152</v>
      </c>
      <c r="G29" s="36" t="n">
        <f aca="false">RANK(C29,C$3:C$46,1)</f>
        <v>27</v>
      </c>
      <c r="H29" s="36" t="n">
        <f aca="false">RANK(D29,D$3:D$46,1)</f>
        <v>38</v>
      </c>
      <c r="Z29" s="146"/>
    </row>
    <row r="30" customFormat="false" ht="15" hidden="false" customHeight="false" outlineLevel="0" collapsed="false">
      <c r="B30" s="17" t="n">
        <v>2006</v>
      </c>
      <c r="C30" s="9" t="n">
        <v>35.84</v>
      </c>
      <c r="D30" s="35" t="n">
        <v>13.806</v>
      </c>
      <c r="E30" s="17" t="n">
        <f aca="false">C30*$E$1</f>
        <v>16.09216</v>
      </c>
      <c r="G30" s="36" t="n">
        <f aca="false">RANK(C30,C$3:C$46,1)</f>
        <v>28</v>
      </c>
      <c r="H30" s="36" t="n">
        <f aca="false">RANK(D30,D$3:D$46,1)</f>
        <v>19</v>
      </c>
      <c r="Z30" s="146"/>
    </row>
    <row r="31" customFormat="false" ht="15" hidden="false" customHeight="false" outlineLevel="0" collapsed="false">
      <c r="B31" s="17" t="n">
        <v>2007</v>
      </c>
      <c r="C31" s="9" t="n">
        <v>36.06</v>
      </c>
      <c r="D31" s="35" t="n">
        <v>16.536</v>
      </c>
      <c r="E31" s="17" t="n">
        <f aca="false">C31*$E$1</f>
        <v>16.19094</v>
      </c>
      <c r="G31" s="36" t="n">
        <f aca="false">RANK(C31,C$3:C$46,1)</f>
        <v>29</v>
      </c>
      <c r="H31" s="36" t="n">
        <f aca="false">RANK(D31,D$3:D$46,1)</f>
        <v>27</v>
      </c>
      <c r="Z31" s="146"/>
    </row>
    <row r="32" customFormat="false" ht="15" hidden="false" customHeight="false" outlineLevel="0" collapsed="false">
      <c r="B32" s="17" t="n">
        <v>2008</v>
      </c>
      <c r="C32" s="9" t="n">
        <v>36.78</v>
      </c>
      <c r="D32" s="35" t="n">
        <v>13.884</v>
      </c>
      <c r="E32" s="17" t="n">
        <f aca="false">C32*$E$1</f>
        <v>16.51422</v>
      </c>
      <c r="G32" s="36" t="n">
        <f aca="false">RANK(C32,C$3:C$46,1)</f>
        <v>31</v>
      </c>
      <c r="H32" s="36" t="n">
        <f aca="false">RANK(D32,D$3:D$46,1)</f>
        <v>20</v>
      </c>
      <c r="Z32" s="146"/>
    </row>
    <row r="33" customFormat="false" ht="15" hidden="false" customHeight="false" outlineLevel="0" collapsed="false">
      <c r="B33" s="17" t="n">
        <v>2009</v>
      </c>
      <c r="C33" s="9" t="n">
        <v>36.73</v>
      </c>
      <c r="D33" s="35" t="n">
        <v>12.324</v>
      </c>
      <c r="E33" s="17" t="n">
        <f aca="false">C33*$E$1</f>
        <v>16.49177</v>
      </c>
      <c r="G33" s="36" t="n">
        <f aca="false">RANK(C33,C$3:C$46,1)</f>
        <v>30</v>
      </c>
      <c r="H33" s="36" t="n">
        <f aca="false">RANK(D33,D$3:D$46,1)</f>
        <v>14</v>
      </c>
      <c r="Z33" s="146"/>
    </row>
    <row r="34" customFormat="false" ht="15" hidden="false" customHeight="false" outlineLevel="0" collapsed="false">
      <c r="B34" s="17" t="n">
        <v>2010</v>
      </c>
      <c r="C34" s="9" t="n">
        <v>38.48</v>
      </c>
      <c r="D34" s="35" t="n">
        <v>18.798</v>
      </c>
      <c r="E34" s="17" t="n">
        <f aca="false">C34*$E$1</f>
        <v>17.27752</v>
      </c>
      <c r="G34" s="36" t="n">
        <f aca="false">RANK(C34,C$3:C$46,1)</f>
        <v>32</v>
      </c>
      <c r="H34" s="36" t="n">
        <f aca="false">RANK(D34,D$3:D$46,1)</f>
        <v>34</v>
      </c>
      <c r="Z34" s="146"/>
    </row>
    <row r="35" customFormat="false" ht="15" hidden="false" customHeight="false" outlineLevel="0" collapsed="false">
      <c r="B35" s="17" t="n">
        <v>2011</v>
      </c>
      <c r="C35" s="9" t="n">
        <v>39.65</v>
      </c>
      <c r="D35" s="35" t="n">
        <v>13.104</v>
      </c>
      <c r="E35" s="17" t="n">
        <f aca="false">C35*$E$1</f>
        <v>17.80285</v>
      </c>
      <c r="G35" s="36" t="n">
        <f aca="false">RANK(C35,C$3:C$46,1)</f>
        <v>34</v>
      </c>
      <c r="H35" s="36" t="n">
        <f aca="false">RANK(D35,D$3:D$46,1)</f>
        <v>17</v>
      </c>
      <c r="Z35" s="146"/>
    </row>
    <row r="36" customFormat="false" ht="15" hidden="false" customHeight="false" outlineLevel="0" collapsed="false">
      <c r="B36" s="17" t="n">
        <v>2012</v>
      </c>
      <c r="C36" s="9" t="n">
        <v>40.28</v>
      </c>
      <c r="D36" s="35" t="n">
        <v>18.798</v>
      </c>
      <c r="E36" s="17" t="n">
        <f aca="false">C36*$E$1</f>
        <v>18.08572</v>
      </c>
      <c r="G36" s="36" t="n">
        <f aca="false">RANK(C36,C$3:C$46,1)</f>
        <v>37</v>
      </c>
      <c r="H36" s="36" t="n">
        <f aca="false">RANK(D36,D$3:D$46,1)</f>
        <v>34</v>
      </c>
      <c r="Z36" s="146"/>
    </row>
    <row r="37" customFormat="false" ht="15" hidden="false" customHeight="false" outlineLevel="0" collapsed="false">
      <c r="B37" s="17" t="n">
        <v>2013</v>
      </c>
      <c r="C37" s="9" t="n">
        <v>40.09</v>
      </c>
      <c r="D37" s="35" t="n">
        <v>19.11</v>
      </c>
      <c r="E37" s="17" t="n">
        <f aca="false">C37*$E$1</f>
        <v>18.00041</v>
      </c>
      <c r="G37" s="36" t="n">
        <f aca="false">RANK(C37,C$3:C$46,1)</f>
        <v>36</v>
      </c>
      <c r="H37" s="36" t="n">
        <f aca="false">RANK(D37,D$3:D$46,1)</f>
        <v>37</v>
      </c>
      <c r="Z37" s="146"/>
    </row>
    <row r="38" customFormat="false" ht="15" hidden="false" customHeight="false" outlineLevel="0" collapsed="false">
      <c r="B38" s="17" t="n">
        <v>2014</v>
      </c>
      <c r="C38" s="9" t="n">
        <v>40.68</v>
      </c>
      <c r="D38" s="35" t="n">
        <v>15.912</v>
      </c>
      <c r="E38" s="17" t="n">
        <f aca="false">C38*$E$1</f>
        <v>18.26532</v>
      </c>
      <c r="G38" s="36" t="n">
        <f aca="false">RANK(C38,C$3:C$46,1)</f>
        <v>39</v>
      </c>
      <c r="H38" s="36" t="n">
        <f aca="false">RANK(D38,D$3:D$46,1)</f>
        <v>25</v>
      </c>
      <c r="Z38" s="146"/>
    </row>
    <row r="39" customFormat="false" ht="15" hidden="false" customHeight="false" outlineLevel="0" collapsed="false">
      <c r="B39" s="17" t="n">
        <v>2015</v>
      </c>
      <c r="C39" s="9" t="n">
        <v>41.09</v>
      </c>
      <c r="D39" s="35" t="n">
        <v>23.01</v>
      </c>
      <c r="E39" s="17" t="n">
        <f aca="false">C39*$E$1</f>
        <v>18.44941</v>
      </c>
      <c r="G39" s="36" t="n">
        <f aca="false">RANK(C39,C$3:C$46,1)</f>
        <v>41</v>
      </c>
      <c r="H39" s="36" t="n">
        <f aca="false">RANK(D39,D$3:D$46,1)</f>
        <v>44</v>
      </c>
      <c r="Z39" s="146"/>
    </row>
    <row r="40" customFormat="false" ht="15" hidden="false" customHeight="false" outlineLevel="0" collapsed="false">
      <c r="B40" s="17" t="n">
        <v>2016</v>
      </c>
      <c r="C40" s="9" t="n">
        <v>40.06</v>
      </c>
      <c r="D40" s="35" t="n">
        <v>22.074</v>
      </c>
      <c r="E40" s="17" t="n">
        <f aca="false">C40*$E$1</f>
        <v>17.98694</v>
      </c>
      <c r="G40" s="36" t="n">
        <f aca="false">RANK(C40,C$3:C$46,1)</f>
        <v>35</v>
      </c>
      <c r="H40" s="36" t="n">
        <f aca="false">RANK(D40,D$3:D$46,1)</f>
        <v>42</v>
      </c>
      <c r="Z40" s="146"/>
    </row>
    <row r="41" customFormat="false" ht="15" hidden="false" customHeight="false" outlineLevel="0" collapsed="false">
      <c r="B41" s="17" t="n">
        <v>2017</v>
      </c>
      <c r="C41" s="9" t="n">
        <v>40.59</v>
      </c>
      <c r="D41" s="35" t="n">
        <v>16.458</v>
      </c>
      <c r="E41" s="17" t="n">
        <f aca="false">C41*$E$1</f>
        <v>18.22491</v>
      </c>
      <c r="G41" s="36" t="n">
        <f aca="false">RANK(C41,C$3:C$46,1)</f>
        <v>38</v>
      </c>
      <c r="H41" s="36" t="n">
        <f aca="false">RANK(D41,D$3:D$46,1)</f>
        <v>26</v>
      </c>
      <c r="Z41" s="146"/>
    </row>
    <row r="42" customFormat="false" ht="15" hidden="false" customHeight="false" outlineLevel="0" collapsed="false">
      <c r="B42" s="17" t="n">
        <v>2018</v>
      </c>
      <c r="C42" s="9" t="n">
        <v>41.05</v>
      </c>
      <c r="D42" s="35" t="n">
        <v>18.876</v>
      </c>
      <c r="E42" s="17" t="n">
        <f aca="false">C42*$E$1</f>
        <v>18.43145</v>
      </c>
      <c r="G42" s="36" t="n">
        <f aca="false">RANK(C42,C$3:C$46,1)</f>
        <v>40</v>
      </c>
      <c r="H42" s="36" t="n">
        <f aca="false">RANK(D42,D$3:D$46,1)</f>
        <v>36</v>
      </c>
      <c r="Z42" s="146"/>
    </row>
    <row r="43" customFormat="false" ht="15" hidden="false" customHeight="false" outlineLevel="0" collapsed="false">
      <c r="B43" s="17" t="n">
        <v>2019</v>
      </c>
      <c r="C43" s="9" t="n">
        <v>41.64</v>
      </c>
      <c r="D43" s="35" t="n">
        <v>19.656</v>
      </c>
      <c r="E43" s="17" t="n">
        <f aca="false">C43*$E$1</f>
        <v>18.69636</v>
      </c>
      <c r="G43" s="36" t="n">
        <f aca="false">RANK(C43,C$3:C$46,1)</f>
        <v>44</v>
      </c>
      <c r="H43" s="36" t="n">
        <f aca="false">RANK(D43,D$3:D$46,1)</f>
        <v>40</v>
      </c>
      <c r="Z43" s="146"/>
    </row>
    <row r="44" customFormat="false" ht="15" hidden="false" customHeight="false" outlineLevel="0" collapsed="false">
      <c r="B44" s="17" t="n">
        <v>2020</v>
      </c>
      <c r="C44" s="29" t="n">
        <v>39.3</v>
      </c>
      <c r="D44" s="41" t="n">
        <v>18.33</v>
      </c>
      <c r="E44" s="17" t="n">
        <f aca="false">C44*$E$1</f>
        <v>17.6457</v>
      </c>
      <c r="G44" s="36" t="n">
        <f aca="false">RANK(C44,C$3:C$46,1)</f>
        <v>33</v>
      </c>
      <c r="H44" s="36" t="n">
        <f aca="false">RANK(D44,D$3:D$46,1)</f>
        <v>32</v>
      </c>
      <c r="Z44" s="146"/>
    </row>
    <row r="45" customFormat="false" ht="15" hidden="false" customHeight="false" outlineLevel="0" collapsed="false">
      <c r="B45" s="17" t="n">
        <v>2021</v>
      </c>
      <c r="C45" s="33" t="n">
        <v>41.14</v>
      </c>
      <c r="D45" s="35" t="n">
        <v>19.5</v>
      </c>
      <c r="E45" s="17" t="n">
        <f aca="false">C45*$E$1</f>
        <v>18.47186</v>
      </c>
      <c r="G45" s="36" t="n">
        <f aca="false">RANK(C45,C$3:C$46,1)</f>
        <v>42</v>
      </c>
      <c r="H45" s="36" t="n">
        <f aca="false">RANK(D45,D$3:D$46,1)</f>
        <v>39</v>
      </c>
      <c r="Z45" s="146"/>
    </row>
    <row r="46" customFormat="false" ht="15" hidden="false" customHeight="false" outlineLevel="0" collapsed="false">
      <c r="B46" s="17" t="n">
        <v>2022</v>
      </c>
      <c r="C46" s="33" t="n">
        <v>41.46</v>
      </c>
      <c r="D46" s="35" t="n">
        <v>18.018</v>
      </c>
      <c r="E46" s="17" t="n">
        <f aca="false">C46*$E$1</f>
        <v>18.61554</v>
      </c>
      <c r="G46" s="36" t="n">
        <f aca="false">RANK(C46,C$3:C$46,1)</f>
        <v>43</v>
      </c>
      <c r="H46" s="36" t="n">
        <f aca="false">RANK(D46,D$3:D$46,1)</f>
        <v>31</v>
      </c>
      <c r="Z46" s="146"/>
    </row>
    <row r="47" customFormat="false" ht="17.35" hidden="false" customHeight="false" outlineLevel="0" collapsed="false">
      <c r="B47" s="17" t="n">
        <v>2023</v>
      </c>
      <c r="C47" s="157"/>
      <c r="D47" s="158" t="n">
        <v>21.4</v>
      </c>
      <c r="Z47" s="146"/>
    </row>
    <row r="48" customFormat="false" ht="19.7" hidden="false" customHeight="false" outlineLevel="0" collapsed="false">
      <c r="E48" s="132" t="n">
        <f aca="false">PEARSON(D3:D47,E3:E47)</f>
        <v>0.595284549417941</v>
      </c>
      <c r="H48" s="132" t="n">
        <f aca="false">PEARSON(G3:G46,H3:H46)</f>
        <v>0.595889424582892</v>
      </c>
      <c r="Z48" s="146"/>
    </row>
    <row r="49" customFormat="false" ht="12.8" hidden="false" customHeight="false" outlineLevel="0" collapsed="false">
      <c r="E49" s="159" t="s">
        <v>62</v>
      </c>
      <c r="H49" s="159" t="s">
        <v>63</v>
      </c>
      <c r="Z49" s="146"/>
    </row>
    <row r="50" customFormat="false" ht="12.8" hidden="false" customHeight="false" outlineLevel="0" collapsed="false">
      <c r="Z50" s="146"/>
    </row>
    <row r="51" customFormat="false" ht="12.8" hidden="false" customHeight="false" outlineLevel="0" collapsed="false">
      <c r="A51" s="146"/>
      <c r="B51" s="146"/>
      <c r="C51" s="146"/>
      <c r="D51" s="146"/>
      <c r="E51" s="146"/>
      <c r="F51" s="146"/>
      <c r="G51" s="160"/>
      <c r="H51" s="160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</row>
    <row r="52" customFormat="false" ht="12.8" hidden="false" customHeight="false" outlineLevel="0" collapsed="false">
      <c r="Z52" s="146"/>
    </row>
    <row r="53" customFormat="false" ht="12.8" hidden="false" customHeight="false" outlineLevel="0" collapsed="false">
      <c r="E53" s="17" t="n">
        <v>0.454</v>
      </c>
      <c r="Z53" s="146"/>
    </row>
    <row r="54" customFormat="false" ht="40.4" hidden="false" customHeight="false" outlineLevel="0" collapsed="false">
      <c r="B54" s="17" t="s">
        <v>16</v>
      </c>
      <c r="C54" s="154" t="s">
        <v>57</v>
      </c>
      <c r="D54" s="154" t="s">
        <v>64</v>
      </c>
      <c r="E54" s="17" t="s">
        <v>65</v>
      </c>
      <c r="G54" s="161" t="s">
        <v>59</v>
      </c>
      <c r="H54" s="161" t="s">
        <v>60</v>
      </c>
      <c r="M54" s="156" t="s">
        <v>66</v>
      </c>
      <c r="N54" s="146"/>
      <c r="O54" s="146"/>
      <c r="P54" s="146"/>
      <c r="Z54" s="146"/>
    </row>
    <row r="55" customFormat="false" ht="15" hidden="false" customHeight="false" outlineLevel="0" collapsed="false">
      <c r="B55" s="17" t="n">
        <v>1979</v>
      </c>
      <c r="C55" s="9" t="n">
        <v>23.83</v>
      </c>
      <c r="D55" s="35" t="n">
        <v>11.6532</v>
      </c>
      <c r="E55" s="17" t="n">
        <f aca="false">C55*$E$53</f>
        <v>10.81882</v>
      </c>
      <c r="G55" s="162" t="n">
        <f aca="false">RANK(C55,C$55:C$98,1)</f>
        <v>3</v>
      </c>
      <c r="H55" s="162" t="n">
        <f aca="false">RANK(D55,D$55:D$98,1)</f>
        <v>14</v>
      </c>
      <c r="Z55" s="146"/>
    </row>
    <row r="56" customFormat="false" ht="15" hidden="false" customHeight="false" outlineLevel="0" collapsed="false">
      <c r="B56" s="17" t="n">
        <v>1980</v>
      </c>
      <c r="C56" s="9" t="n">
        <v>23.89</v>
      </c>
      <c r="D56" s="35" t="n">
        <v>15.5298</v>
      </c>
      <c r="E56" s="17" t="n">
        <f aca="false">C56*$E$53</f>
        <v>10.84606</v>
      </c>
      <c r="G56" s="162" t="n">
        <f aca="false">RANK(C56,C$55:C$98,1)</f>
        <v>4</v>
      </c>
      <c r="H56" s="162" t="n">
        <f aca="false">RANK(D56,D$55:D$98,1)</f>
        <v>25</v>
      </c>
      <c r="Z56" s="146"/>
    </row>
    <row r="57" customFormat="false" ht="15" hidden="false" customHeight="false" outlineLevel="0" collapsed="false">
      <c r="B57" s="17" t="n">
        <v>1981</v>
      </c>
      <c r="C57" s="9" t="n">
        <v>23.67</v>
      </c>
      <c r="D57" s="35" t="n">
        <v>8.8972</v>
      </c>
      <c r="E57" s="17" t="n">
        <f aca="false">C57*$E$53</f>
        <v>10.74618</v>
      </c>
      <c r="G57" s="162" t="n">
        <f aca="false">RANK(C57,C$55:C$98,1)</f>
        <v>2</v>
      </c>
      <c r="H57" s="162" t="n">
        <f aca="false">RANK(D57,D$55:D$98,1)</f>
        <v>4</v>
      </c>
      <c r="Z57" s="146"/>
    </row>
    <row r="58" customFormat="false" ht="15" hidden="false" customHeight="false" outlineLevel="0" collapsed="false">
      <c r="B58" s="17" t="n">
        <v>1982</v>
      </c>
      <c r="C58" s="9" t="n">
        <v>23.54</v>
      </c>
      <c r="D58" s="35" t="n">
        <v>7.5478</v>
      </c>
      <c r="E58" s="17" t="n">
        <f aca="false">C58*$E$53</f>
        <v>10.68716</v>
      </c>
      <c r="G58" s="162" t="n">
        <f aca="false">RANK(C58,C$55:C$98,1)</f>
        <v>1</v>
      </c>
      <c r="H58" s="162" t="n">
        <f aca="false">RANK(D58,D$55:D$98,1)</f>
        <v>2</v>
      </c>
      <c r="Z58" s="146"/>
    </row>
    <row r="59" customFormat="false" ht="15" hidden="false" customHeight="false" outlineLevel="0" collapsed="false">
      <c r="B59" s="17" t="n">
        <v>1983</v>
      </c>
      <c r="C59" s="9" t="n">
        <v>24.15</v>
      </c>
      <c r="D59" s="35" t="n">
        <v>16.809</v>
      </c>
      <c r="E59" s="17" t="n">
        <f aca="false">C59*$E$53</f>
        <v>10.9641</v>
      </c>
      <c r="G59" s="162" t="n">
        <f aca="false">RANK(C59,C$55:C$98,1)</f>
        <v>5</v>
      </c>
      <c r="H59" s="162" t="n">
        <f aca="false">RANK(D59,D$55:D$98,1)</f>
        <v>28</v>
      </c>
      <c r="Z59" s="146"/>
    </row>
    <row r="60" customFormat="false" ht="15" hidden="false" customHeight="false" outlineLevel="0" collapsed="false">
      <c r="B60" s="17" t="n">
        <v>1984</v>
      </c>
      <c r="C60" s="9" t="n">
        <v>25.61</v>
      </c>
      <c r="D60" s="35" t="n">
        <v>9.7344</v>
      </c>
      <c r="E60" s="17" t="n">
        <f aca="false">C60*$E$53</f>
        <v>11.62694</v>
      </c>
      <c r="G60" s="162" t="n">
        <f aca="false">RANK(C60,C$55:C$98,1)</f>
        <v>6</v>
      </c>
      <c r="H60" s="162" t="n">
        <f aca="false">RANK(D60,D$55:D$98,1)</f>
        <v>9</v>
      </c>
      <c r="Z60" s="146"/>
    </row>
    <row r="61" customFormat="false" ht="15" hidden="false" customHeight="false" outlineLevel="0" collapsed="false">
      <c r="B61" s="17" t="n">
        <v>1985</v>
      </c>
      <c r="C61" s="9" t="n">
        <v>25.81</v>
      </c>
      <c r="D61" s="35" t="n">
        <v>10.374</v>
      </c>
      <c r="E61" s="17" t="n">
        <f aca="false">C61*$E$53</f>
        <v>11.71774</v>
      </c>
      <c r="G61" s="162" t="n">
        <f aca="false">RANK(C61,C$55:C$98,1)</f>
        <v>7</v>
      </c>
      <c r="H61" s="162" t="n">
        <f aca="false">RANK(D61,D$55:D$98,1)</f>
        <v>11</v>
      </c>
      <c r="Z61" s="146"/>
    </row>
    <row r="62" customFormat="false" ht="15" hidden="false" customHeight="false" outlineLevel="0" collapsed="false">
      <c r="B62" s="17" t="n">
        <v>1986</v>
      </c>
      <c r="C62" s="9" t="n">
        <v>26.3</v>
      </c>
      <c r="D62" s="35" t="n">
        <v>12.4306</v>
      </c>
      <c r="E62" s="17" t="n">
        <f aca="false">C62*$E$53</f>
        <v>11.9402</v>
      </c>
      <c r="G62" s="162" t="n">
        <f aca="false">RANK(C62,C$55:C$98,1)</f>
        <v>8</v>
      </c>
      <c r="H62" s="162" t="n">
        <f aca="false">RANK(D62,D$55:D$98,1)</f>
        <v>17</v>
      </c>
      <c r="Z62" s="146"/>
    </row>
    <row r="63" customFormat="false" ht="15" hidden="false" customHeight="false" outlineLevel="0" collapsed="false">
      <c r="B63" s="17" t="n">
        <v>1987</v>
      </c>
      <c r="C63" s="9" t="n">
        <v>26.76</v>
      </c>
      <c r="D63" s="35" t="n">
        <v>15.9042</v>
      </c>
      <c r="E63" s="17" t="n">
        <f aca="false">C63*$E$53</f>
        <v>12.14904</v>
      </c>
      <c r="G63" s="162" t="n">
        <f aca="false">RANK(C63,C$55:C$98,1)</f>
        <v>9</v>
      </c>
      <c r="H63" s="162" t="n">
        <f aca="false">RANK(D63,D$55:D$98,1)</f>
        <v>27</v>
      </c>
      <c r="Z63" s="146"/>
    </row>
    <row r="64" customFormat="false" ht="15" hidden="false" customHeight="false" outlineLevel="0" collapsed="false">
      <c r="B64" s="17" t="n">
        <v>1988</v>
      </c>
      <c r="C64" s="9" t="n">
        <v>27.38</v>
      </c>
      <c r="D64" s="35" t="n">
        <v>19.8016</v>
      </c>
      <c r="E64" s="17" t="n">
        <f aca="false">C64*$E$53</f>
        <v>12.43052</v>
      </c>
      <c r="G64" s="162" t="n">
        <f aca="false">RANK(C64,C$55:C$98,1)</f>
        <v>10</v>
      </c>
      <c r="H64" s="162" t="n">
        <f aca="false">RANK(D64,D$55:D$98,1)</f>
        <v>37</v>
      </c>
      <c r="Z64" s="146"/>
    </row>
    <row r="65" customFormat="false" ht="15" hidden="false" customHeight="false" outlineLevel="0" collapsed="false">
      <c r="B65" s="17" t="n">
        <v>1989</v>
      </c>
      <c r="C65" s="9" t="n">
        <v>27.62</v>
      </c>
      <c r="D65" s="35" t="n">
        <v>9.1572</v>
      </c>
      <c r="E65" s="17" t="n">
        <f aca="false">C65*$E$53</f>
        <v>12.53948</v>
      </c>
      <c r="G65" s="162" t="n">
        <f aca="false">RANK(C65,C$55:C$98,1)</f>
        <v>11</v>
      </c>
      <c r="H65" s="162" t="n">
        <f aca="false">RANK(D65,D$55:D$98,1)</f>
        <v>7</v>
      </c>
      <c r="Z65" s="146"/>
    </row>
    <row r="66" customFormat="false" ht="15" hidden="false" customHeight="false" outlineLevel="0" collapsed="false">
      <c r="B66" s="17" t="n">
        <v>1990</v>
      </c>
      <c r="C66" s="9" t="n">
        <v>27.92</v>
      </c>
      <c r="D66" s="35" t="n">
        <v>8.8608</v>
      </c>
      <c r="E66" s="17" t="n">
        <f aca="false">C66*$E$53</f>
        <v>12.67568</v>
      </c>
      <c r="G66" s="162" t="n">
        <f aca="false">RANK(C66,C$55:C$98,1)</f>
        <v>13</v>
      </c>
      <c r="H66" s="162" t="n">
        <f aca="false">RANK(D66,D$55:D$98,1)</f>
        <v>3</v>
      </c>
      <c r="Z66" s="146"/>
    </row>
    <row r="67" customFormat="false" ht="15" hidden="false" customHeight="false" outlineLevel="0" collapsed="false">
      <c r="B67" s="17" t="n">
        <v>1991</v>
      </c>
      <c r="C67" s="9" t="n">
        <v>28.18</v>
      </c>
      <c r="D67" s="35" t="n">
        <v>9.1208</v>
      </c>
      <c r="E67" s="17" t="n">
        <f aca="false">C67*$E$53</f>
        <v>12.79372</v>
      </c>
      <c r="G67" s="162" t="n">
        <f aca="false">RANK(C67,C$55:C$98,1)</f>
        <v>15</v>
      </c>
      <c r="H67" s="162" t="n">
        <f aca="false">RANK(D67,D$55:D$98,1)</f>
        <v>6</v>
      </c>
      <c r="Z67" s="146"/>
    </row>
    <row r="68" customFormat="false" ht="15" hidden="false" customHeight="false" outlineLevel="0" collapsed="false">
      <c r="B68" s="17" t="n">
        <v>1992</v>
      </c>
      <c r="C68" s="9" t="n">
        <v>27.79</v>
      </c>
      <c r="D68" s="35" t="n">
        <v>1.64775</v>
      </c>
      <c r="E68" s="17" t="n">
        <f aca="false">C68*$E$53</f>
        <v>12.61666</v>
      </c>
      <c r="G68" s="162" t="n">
        <f aca="false">RANK(C68,C$55:C$98,1)</f>
        <v>12</v>
      </c>
      <c r="H68" s="162" t="n">
        <f aca="false">RANK(D68,D$55:D$98,1)</f>
        <v>1</v>
      </c>
      <c r="Z68" s="146"/>
    </row>
    <row r="69" customFormat="false" ht="15" hidden="false" customHeight="false" outlineLevel="0" collapsed="false">
      <c r="B69" s="17" t="n">
        <v>1993</v>
      </c>
      <c r="C69" s="9" t="n">
        <v>27.93</v>
      </c>
      <c r="D69" s="35" t="n">
        <v>8.96025</v>
      </c>
      <c r="E69" s="17" t="n">
        <f aca="false">C69*$E$53</f>
        <v>12.68022</v>
      </c>
      <c r="G69" s="162" t="n">
        <f aca="false">RANK(C69,C$55:C$98,1)</f>
        <v>14</v>
      </c>
      <c r="H69" s="162" t="n">
        <f aca="false">RANK(D69,D$55:D$98,1)</f>
        <v>5</v>
      </c>
      <c r="Z69" s="146"/>
    </row>
    <row r="70" customFormat="false" ht="15" hidden="false" customHeight="false" outlineLevel="0" collapsed="false">
      <c r="B70" s="17" t="n">
        <v>1994</v>
      </c>
      <c r="C70" s="9" t="n">
        <v>28.81</v>
      </c>
      <c r="D70" s="35" t="n">
        <v>15.3972</v>
      </c>
      <c r="E70" s="17" t="n">
        <f aca="false">C70*$E$53</f>
        <v>13.07974</v>
      </c>
      <c r="G70" s="162" t="n">
        <f aca="false">RANK(C70,C$55:C$98,1)</f>
        <v>16</v>
      </c>
      <c r="H70" s="162" t="n">
        <f aca="false">RANK(D70,D$55:D$98,1)</f>
        <v>24</v>
      </c>
      <c r="Z70" s="146"/>
    </row>
    <row r="71" customFormat="false" ht="15" hidden="false" customHeight="false" outlineLevel="0" collapsed="false">
      <c r="B71" s="17" t="n">
        <v>1995</v>
      </c>
      <c r="C71" s="9" t="n">
        <v>29.16</v>
      </c>
      <c r="D71" s="35" t="n">
        <v>17.394</v>
      </c>
      <c r="E71" s="17" t="n">
        <f aca="false">C71*$E$53</f>
        <v>13.23864</v>
      </c>
      <c r="G71" s="162" t="n">
        <f aca="false">RANK(C71,C$55:C$98,1)</f>
        <v>17</v>
      </c>
      <c r="H71" s="162" t="n">
        <f aca="false">RANK(D71,D$55:D$98,1)</f>
        <v>30</v>
      </c>
      <c r="Z71" s="146"/>
    </row>
    <row r="72" customFormat="false" ht="15" hidden="false" customHeight="false" outlineLevel="0" collapsed="false">
      <c r="B72" s="17" t="n">
        <v>1996</v>
      </c>
      <c r="C72" s="9" t="n">
        <v>30.25</v>
      </c>
      <c r="D72" s="35" t="n">
        <v>10.66845</v>
      </c>
      <c r="E72" s="17" t="n">
        <f aca="false">C72*$E$53</f>
        <v>13.7335</v>
      </c>
      <c r="G72" s="162" t="n">
        <f aca="false">RANK(C72,C$55:C$98,1)</f>
        <v>18</v>
      </c>
      <c r="H72" s="162" t="n">
        <f aca="false">RANK(D72,D$55:D$98,1)</f>
        <v>12</v>
      </c>
      <c r="Z72" s="146"/>
    </row>
    <row r="73" customFormat="false" ht="15" hidden="false" customHeight="false" outlineLevel="0" collapsed="false">
      <c r="B73" s="17" t="n">
        <v>1997</v>
      </c>
      <c r="C73" s="9" t="n">
        <v>31.88</v>
      </c>
      <c r="D73" s="35" t="n">
        <v>12.8076</v>
      </c>
      <c r="E73" s="17" t="n">
        <f aca="false">C73*$E$53</f>
        <v>14.47352</v>
      </c>
      <c r="G73" s="162" t="n">
        <f aca="false">RANK(C73,C$55:C$98,1)</f>
        <v>24</v>
      </c>
      <c r="H73" s="162" t="n">
        <f aca="false">RANK(D73,D$55:D$98,1)</f>
        <v>18</v>
      </c>
      <c r="Z73" s="146"/>
    </row>
    <row r="74" customFormat="false" ht="15" hidden="false" customHeight="false" outlineLevel="0" collapsed="false">
      <c r="B74" s="17" t="n">
        <v>1998</v>
      </c>
      <c r="C74" s="9" t="n">
        <v>30.5</v>
      </c>
      <c r="D74" s="35" t="n">
        <v>22.4445</v>
      </c>
      <c r="E74" s="17" t="n">
        <f aca="false">C74*$E$53</f>
        <v>13.847</v>
      </c>
      <c r="G74" s="162" t="n">
        <f aca="false">RANK(C74,C$55:C$98,1)</f>
        <v>19</v>
      </c>
      <c r="H74" s="162" t="n">
        <f aca="false">RANK(D74,D$55:D$98,1)</f>
        <v>42</v>
      </c>
      <c r="Z74" s="146"/>
    </row>
    <row r="75" customFormat="false" ht="15" hidden="false" customHeight="false" outlineLevel="0" collapsed="false">
      <c r="B75" s="17" t="n">
        <v>1999</v>
      </c>
      <c r="C75" s="9" t="n">
        <v>30.84</v>
      </c>
      <c r="D75" s="35" t="n">
        <v>9.51405</v>
      </c>
      <c r="E75" s="17" t="n">
        <f aca="false">C75*$E$53</f>
        <v>14.00136</v>
      </c>
      <c r="G75" s="162" t="n">
        <f aca="false">RANK(C75,C$55:C$98,1)</f>
        <v>21</v>
      </c>
      <c r="H75" s="162" t="n">
        <f aca="false">RANK(D75,D$55:D$98,1)</f>
        <v>8</v>
      </c>
      <c r="Z75" s="146"/>
    </row>
    <row r="76" customFormat="false" ht="15" hidden="false" customHeight="false" outlineLevel="0" collapsed="false">
      <c r="B76" s="17" t="n">
        <v>2000</v>
      </c>
      <c r="C76" s="9" t="n">
        <v>30.88</v>
      </c>
      <c r="D76" s="35" t="n">
        <v>10.3194</v>
      </c>
      <c r="E76" s="17" t="n">
        <f aca="false">C76*$E$53</f>
        <v>14.01952</v>
      </c>
      <c r="G76" s="162" t="n">
        <f aca="false">RANK(C76,C$55:C$98,1)</f>
        <v>22</v>
      </c>
      <c r="H76" s="162" t="n">
        <f aca="false">RANK(D76,D$55:D$98,1)</f>
        <v>10</v>
      </c>
      <c r="Z76" s="146"/>
    </row>
    <row r="77" customFormat="false" ht="15" hidden="false" customHeight="false" outlineLevel="0" collapsed="false">
      <c r="B77" s="17" t="n">
        <v>2001</v>
      </c>
      <c r="C77" s="9" t="n">
        <v>30.71</v>
      </c>
      <c r="D77" s="35" t="n">
        <v>13.58175</v>
      </c>
      <c r="E77" s="17" t="n">
        <f aca="false">C77*$E$53</f>
        <v>13.94234</v>
      </c>
      <c r="G77" s="162" t="n">
        <f aca="false">RANK(C77,C$55:C$98,1)</f>
        <v>20</v>
      </c>
      <c r="H77" s="162" t="n">
        <f aca="false">RANK(D77,D$55:D$98,1)</f>
        <v>19</v>
      </c>
      <c r="Z77" s="146"/>
    </row>
    <row r="78" customFormat="false" ht="15" hidden="false" customHeight="false" outlineLevel="0" collapsed="false">
      <c r="B78" s="17" t="n">
        <v>2002</v>
      </c>
      <c r="C78" s="9" t="n">
        <v>31.63</v>
      </c>
      <c r="D78" s="35" t="n">
        <v>19.1802</v>
      </c>
      <c r="E78" s="17" t="n">
        <f aca="false">C78*$E$53</f>
        <v>14.36002</v>
      </c>
      <c r="G78" s="162" t="n">
        <f aca="false">RANK(C78,C$55:C$98,1)</f>
        <v>23</v>
      </c>
      <c r="H78" s="162" t="n">
        <f aca="false">RANK(D78,D$55:D$98,1)</f>
        <v>34</v>
      </c>
      <c r="Z78" s="146"/>
    </row>
    <row r="79" customFormat="false" ht="15" hidden="false" customHeight="false" outlineLevel="0" collapsed="false">
      <c r="B79" s="17" t="n">
        <v>2003</v>
      </c>
      <c r="C79" s="9" t="n">
        <v>33.48</v>
      </c>
      <c r="D79" s="35" t="n">
        <v>17.60655</v>
      </c>
      <c r="E79" s="17" t="n">
        <f aca="false">C79*$E$53</f>
        <v>15.19992</v>
      </c>
      <c r="G79" s="162" t="n">
        <f aca="false">RANK(C79,C$55:C$98,1)</f>
        <v>25</v>
      </c>
      <c r="H79" s="162" t="n">
        <f aca="false">RANK(D79,D$55:D$98,1)</f>
        <v>31</v>
      </c>
      <c r="Z79" s="146"/>
    </row>
    <row r="80" customFormat="false" ht="15" hidden="false" customHeight="false" outlineLevel="0" collapsed="false">
      <c r="B80" s="17" t="n">
        <v>2004</v>
      </c>
      <c r="C80" s="9" t="n">
        <v>34.01</v>
      </c>
      <c r="D80" s="35" t="n">
        <v>10.95705</v>
      </c>
      <c r="E80" s="17" t="n">
        <f aca="false">C80*$E$53</f>
        <v>15.44054</v>
      </c>
      <c r="G80" s="162" t="n">
        <f aca="false">RANK(C80,C$55:C$98,1)</f>
        <v>26</v>
      </c>
      <c r="H80" s="162" t="n">
        <f aca="false">RANK(D80,D$55:D$98,1)</f>
        <v>13</v>
      </c>
      <c r="Z80" s="146"/>
    </row>
    <row r="81" customFormat="false" ht="15" hidden="false" customHeight="false" outlineLevel="0" collapsed="false">
      <c r="B81" s="17" t="n">
        <v>2005</v>
      </c>
      <c r="C81" s="9" t="n">
        <v>34.48</v>
      </c>
      <c r="D81" s="35" t="n">
        <v>22.78185</v>
      </c>
      <c r="E81" s="17" t="n">
        <f aca="false">C81*$E$53</f>
        <v>15.65392</v>
      </c>
      <c r="G81" s="162" t="n">
        <f aca="false">RANK(C81,C$55:C$98,1)</f>
        <v>27</v>
      </c>
      <c r="H81" s="162" t="n">
        <f aca="false">RANK(D81,D$55:D$98,1)</f>
        <v>43</v>
      </c>
      <c r="Z81" s="146"/>
    </row>
    <row r="82" customFormat="false" ht="15" hidden="false" customHeight="false" outlineLevel="0" collapsed="false">
      <c r="B82" s="17" t="n">
        <v>2006</v>
      </c>
      <c r="C82" s="9" t="n">
        <v>35.84</v>
      </c>
      <c r="D82" s="35" t="n">
        <v>15.6663</v>
      </c>
      <c r="E82" s="17" t="n">
        <f aca="false">C82*$E$53</f>
        <v>16.27136</v>
      </c>
      <c r="G82" s="162" t="n">
        <f aca="false">RANK(C82,C$55:C$98,1)</f>
        <v>28</v>
      </c>
      <c r="H82" s="162" t="n">
        <f aca="false">RANK(D82,D$55:D$98,1)</f>
        <v>26</v>
      </c>
      <c r="Z82" s="146"/>
    </row>
    <row r="83" customFormat="false" ht="15" hidden="false" customHeight="false" outlineLevel="0" collapsed="false">
      <c r="B83" s="17" t="n">
        <v>2007</v>
      </c>
      <c r="C83" s="9" t="n">
        <v>36.06</v>
      </c>
      <c r="D83" s="35" t="n">
        <v>14.48265</v>
      </c>
      <c r="E83" s="17" t="n">
        <f aca="false">C83*$E$53</f>
        <v>16.37124</v>
      </c>
      <c r="G83" s="162" t="n">
        <f aca="false">RANK(C83,C$55:C$98,1)</f>
        <v>29</v>
      </c>
      <c r="H83" s="162" t="n">
        <f aca="false">RANK(D83,D$55:D$98,1)</f>
        <v>22</v>
      </c>
      <c r="Z83" s="146"/>
    </row>
    <row r="84" customFormat="false" ht="15" hidden="false" customHeight="false" outlineLevel="0" collapsed="false">
      <c r="B84" s="17" t="n">
        <v>2008</v>
      </c>
      <c r="C84" s="9" t="n">
        <v>36.78</v>
      </c>
      <c r="D84" s="35" t="n">
        <v>12.28695</v>
      </c>
      <c r="E84" s="17" t="n">
        <f aca="false">C84*$E$53</f>
        <v>16.69812</v>
      </c>
      <c r="G84" s="162" t="n">
        <f aca="false">RANK(C84,C$55:C$98,1)</f>
        <v>31</v>
      </c>
      <c r="H84" s="162" t="n">
        <f aca="false">RANK(D84,D$55:D$98,1)</f>
        <v>15</v>
      </c>
      <c r="Z84" s="146"/>
    </row>
    <row r="85" customFormat="false" ht="15" hidden="false" customHeight="false" outlineLevel="0" collapsed="false">
      <c r="B85" s="17" t="n">
        <v>2009</v>
      </c>
      <c r="C85" s="9" t="n">
        <v>36.73</v>
      </c>
      <c r="D85" s="35" t="n">
        <v>12.3357</v>
      </c>
      <c r="E85" s="17" t="n">
        <f aca="false">C85*$E$53</f>
        <v>16.67542</v>
      </c>
      <c r="G85" s="162" t="n">
        <f aca="false">RANK(C85,C$55:C$98,1)</f>
        <v>30</v>
      </c>
      <c r="H85" s="162" t="n">
        <f aca="false">RANK(D85,D$55:D$98,1)</f>
        <v>16</v>
      </c>
      <c r="Z85" s="146"/>
    </row>
    <row r="86" customFormat="false" ht="15" hidden="false" customHeight="false" outlineLevel="0" collapsed="false">
      <c r="B86" s="17" t="n">
        <v>2010</v>
      </c>
      <c r="C86" s="9" t="n">
        <v>38.48</v>
      </c>
      <c r="D86" s="35" t="n">
        <v>21.89265</v>
      </c>
      <c r="E86" s="17" t="n">
        <f aca="false">C86*$E$53</f>
        <v>17.46992</v>
      </c>
      <c r="G86" s="162" t="n">
        <f aca="false">RANK(C86,C$55:C$98,1)</f>
        <v>32</v>
      </c>
      <c r="H86" s="162" t="n">
        <f aca="false">RANK(D86,D$55:D$98,1)</f>
        <v>41</v>
      </c>
      <c r="Z86" s="146"/>
    </row>
    <row r="87" customFormat="false" ht="15" hidden="false" customHeight="false" outlineLevel="0" collapsed="false">
      <c r="B87" s="17" t="n">
        <v>2011</v>
      </c>
      <c r="C87" s="9" t="n">
        <v>39.65</v>
      </c>
      <c r="D87" s="35" t="n">
        <v>13.9152</v>
      </c>
      <c r="E87" s="17" t="n">
        <f aca="false">C87*$E$53</f>
        <v>18.0011</v>
      </c>
      <c r="G87" s="162" t="n">
        <f aca="false">RANK(C87,C$55:C$98,1)</f>
        <v>34</v>
      </c>
      <c r="H87" s="162" t="n">
        <f aca="false">RANK(D87,D$55:D$98,1)</f>
        <v>20</v>
      </c>
      <c r="Z87" s="146"/>
    </row>
    <row r="88" customFormat="false" ht="15" hidden="false" customHeight="false" outlineLevel="0" collapsed="false">
      <c r="B88" s="17" t="n">
        <v>2012</v>
      </c>
      <c r="C88" s="9" t="n">
        <v>40.28</v>
      </c>
      <c r="D88" s="35" t="n">
        <v>20.7363</v>
      </c>
      <c r="E88" s="17" t="n">
        <f aca="false">C88*$E$53</f>
        <v>18.28712</v>
      </c>
      <c r="G88" s="162" t="n">
        <f aca="false">RANK(C88,C$55:C$98,1)</f>
        <v>37</v>
      </c>
      <c r="H88" s="162" t="n">
        <f aca="false">RANK(D88,D$55:D$98,1)</f>
        <v>38</v>
      </c>
      <c r="Z88" s="146"/>
    </row>
    <row r="89" customFormat="false" ht="15" hidden="false" customHeight="false" outlineLevel="0" collapsed="false">
      <c r="B89" s="17" t="n">
        <v>2013</v>
      </c>
      <c r="C89" s="9" t="n">
        <v>40.09</v>
      </c>
      <c r="D89" s="35" t="n">
        <v>19.6053</v>
      </c>
      <c r="E89" s="17" t="n">
        <f aca="false">C89*$E$53</f>
        <v>18.20086</v>
      </c>
      <c r="G89" s="162" t="n">
        <f aca="false">RANK(C89,C$55:C$98,1)</f>
        <v>36</v>
      </c>
      <c r="H89" s="162" t="n">
        <f aca="false">RANK(D89,D$55:D$98,1)</f>
        <v>36</v>
      </c>
      <c r="Z89" s="146"/>
    </row>
    <row r="90" customFormat="false" ht="15" hidden="false" customHeight="false" outlineLevel="0" collapsed="false">
      <c r="B90" s="17" t="n">
        <v>2014</v>
      </c>
      <c r="C90" s="9" t="n">
        <v>40.68</v>
      </c>
      <c r="D90" s="35" t="n">
        <v>15.24315</v>
      </c>
      <c r="E90" s="17" t="n">
        <f aca="false">C90*$E$53</f>
        <v>18.46872</v>
      </c>
      <c r="G90" s="162" t="n">
        <f aca="false">RANK(C90,C$55:C$98,1)</f>
        <v>39</v>
      </c>
      <c r="H90" s="162" t="n">
        <f aca="false">RANK(D90,D$55:D$98,1)</f>
        <v>23</v>
      </c>
      <c r="Z90" s="146"/>
    </row>
    <row r="91" customFormat="false" ht="15" hidden="false" customHeight="false" outlineLevel="0" collapsed="false">
      <c r="B91" s="17" t="n">
        <v>2015</v>
      </c>
      <c r="C91" s="9" t="n">
        <v>41.09</v>
      </c>
      <c r="D91" s="35" t="n">
        <v>18.6771</v>
      </c>
      <c r="E91" s="17" t="n">
        <f aca="false">C91*$E$53</f>
        <v>18.65486</v>
      </c>
      <c r="G91" s="162" t="n">
        <f aca="false">RANK(C91,C$55:C$98,1)</f>
        <v>41</v>
      </c>
      <c r="H91" s="162" t="n">
        <f aca="false">RANK(D91,D$55:D$98,1)</f>
        <v>32</v>
      </c>
      <c r="Z91" s="146"/>
    </row>
    <row r="92" customFormat="false" ht="15" hidden="false" customHeight="false" outlineLevel="0" collapsed="false">
      <c r="B92" s="17" t="n">
        <v>2016</v>
      </c>
      <c r="C92" s="9" t="n">
        <v>40.06</v>
      </c>
      <c r="D92" s="35" t="n">
        <v>28.275</v>
      </c>
      <c r="E92" s="17" t="n">
        <f aca="false">C92*$E$53</f>
        <v>18.18724</v>
      </c>
      <c r="G92" s="162" t="n">
        <f aca="false">RANK(C92,C$55:C$98,1)</f>
        <v>35</v>
      </c>
      <c r="H92" s="162" t="n">
        <f aca="false">RANK(D92,D$55:D$98,1)</f>
        <v>44</v>
      </c>
      <c r="Z92" s="146"/>
    </row>
    <row r="93" customFormat="false" ht="15" hidden="false" customHeight="false" outlineLevel="0" collapsed="false">
      <c r="B93" s="17" t="n">
        <v>2017</v>
      </c>
      <c r="C93" s="9" t="n">
        <v>40.59</v>
      </c>
      <c r="D93" s="35" t="n">
        <v>14.3637</v>
      </c>
      <c r="E93" s="17" t="n">
        <f aca="false">C93*$E$53</f>
        <v>18.42786</v>
      </c>
      <c r="G93" s="162" t="n">
        <f aca="false">RANK(C93,C$55:C$98,1)</f>
        <v>38</v>
      </c>
      <c r="H93" s="162" t="n">
        <f aca="false">RANK(D93,D$55:D$98,1)</f>
        <v>21</v>
      </c>
      <c r="Z93" s="146"/>
    </row>
    <row r="94" customFormat="false" ht="15" hidden="false" customHeight="false" outlineLevel="0" collapsed="false">
      <c r="B94" s="17" t="n">
        <v>2018</v>
      </c>
      <c r="C94" s="9" t="n">
        <v>41.05</v>
      </c>
      <c r="D94" s="35" t="n">
        <v>21.5904</v>
      </c>
      <c r="E94" s="17" t="n">
        <f aca="false">C94*$E$53</f>
        <v>18.6367</v>
      </c>
      <c r="G94" s="162" t="n">
        <f aca="false">RANK(C94,C$55:C$98,1)</f>
        <v>40</v>
      </c>
      <c r="H94" s="162" t="n">
        <f aca="false">RANK(D94,D$55:D$98,1)</f>
        <v>40</v>
      </c>
      <c r="Z94" s="146"/>
    </row>
    <row r="95" customFormat="false" ht="15" hidden="false" customHeight="false" outlineLevel="0" collapsed="false">
      <c r="B95" s="17" t="n">
        <v>2019</v>
      </c>
      <c r="C95" s="9" t="n">
        <v>41.64</v>
      </c>
      <c r="D95" s="35" t="n">
        <v>19.1958</v>
      </c>
      <c r="E95" s="17" t="n">
        <f aca="false">C95*$E$53</f>
        <v>18.90456</v>
      </c>
      <c r="G95" s="162" t="n">
        <f aca="false">RANK(C95,C$55:C$98,1)</f>
        <v>44</v>
      </c>
      <c r="H95" s="162" t="n">
        <f aca="false">RANK(D95,D$55:D$98,1)</f>
        <v>35</v>
      </c>
      <c r="Z95" s="146"/>
    </row>
    <row r="96" customFormat="false" ht="15" hidden="false" customHeight="false" outlineLevel="0" collapsed="false">
      <c r="B96" s="17" t="n">
        <v>2020</v>
      </c>
      <c r="C96" s="29" t="n">
        <v>39.3</v>
      </c>
      <c r="D96" s="41" t="n">
        <v>20.8377</v>
      </c>
      <c r="E96" s="17" t="n">
        <f aca="false">C96*$E$53</f>
        <v>17.8422</v>
      </c>
      <c r="G96" s="162" t="n">
        <f aca="false">RANK(C96,C$55:C$98,1)</f>
        <v>33</v>
      </c>
      <c r="H96" s="162" t="n">
        <f aca="false">RANK(D96,D$55:D$98,1)</f>
        <v>39</v>
      </c>
      <c r="Z96" s="146"/>
    </row>
    <row r="97" customFormat="false" ht="15" hidden="false" customHeight="false" outlineLevel="0" collapsed="false">
      <c r="B97" s="17" t="n">
        <v>2021</v>
      </c>
      <c r="C97" s="33" t="n">
        <v>41.14</v>
      </c>
      <c r="D97" s="35" t="n">
        <v>18.811</v>
      </c>
      <c r="E97" s="17" t="n">
        <f aca="false">C97*$E$53</f>
        <v>18.67756</v>
      </c>
      <c r="G97" s="162" t="n">
        <f aca="false">RANK(C97,C$55:C$98,1)</f>
        <v>42</v>
      </c>
      <c r="H97" s="162" t="n">
        <f aca="false">RANK(D97,D$55:D$98,1)</f>
        <v>33</v>
      </c>
      <c r="Z97" s="146"/>
    </row>
    <row r="98" customFormat="false" ht="15" hidden="false" customHeight="false" outlineLevel="0" collapsed="false">
      <c r="B98" s="17" t="n">
        <v>2022</v>
      </c>
      <c r="C98" s="33" t="n">
        <v>41.46</v>
      </c>
      <c r="D98" s="35" t="n">
        <v>16.926</v>
      </c>
      <c r="E98" s="17" t="n">
        <f aca="false">C98*$E$53</f>
        <v>18.82284</v>
      </c>
      <c r="G98" s="162" t="n">
        <f aca="false">RANK(C98,C$55:C$98,1)</f>
        <v>43</v>
      </c>
      <c r="H98" s="162" t="n">
        <f aca="false">RANK(D98,D$55:D$98,1)</f>
        <v>29</v>
      </c>
      <c r="Z98" s="146"/>
    </row>
    <row r="99" customFormat="false" ht="17.35" hidden="false" customHeight="false" outlineLevel="0" collapsed="false">
      <c r="B99" s="17" t="n">
        <v>2023</v>
      </c>
      <c r="C99" s="157"/>
      <c r="D99" s="158" t="n">
        <v>19.5585</v>
      </c>
      <c r="G99" s="162"/>
      <c r="H99" s="162"/>
      <c r="Z99" s="146"/>
    </row>
    <row r="100" customFormat="false" ht="19.7" hidden="false" customHeight="false" outlineLevel="0" collapsed="false">
      <c r="E100" s="163" t="n">
        <f aca="false">PEARSON(D55:D99,E55:E99)</f>
        <v>0.565150343751602</v>
      </c>
      <c r="G100" s="162"/>
      <c r="H100" s="164" t="n">
        <f aca="false">PEARSON(G55:G98,H55:H98)</f>
        <v>0.558280479210712</v>
      </c>
      <c r="Z100" s="146"/>
    </row>
    <row r="101" customFormat="false" ht="19.7" hidden="false" customHeight="false" outlineLevel="0" collapsed="false">
      <c r="E101" s="165" t="s">
        <v>62</v>
      </c>
      <c r="G101" s="162"/>
      <c r="H101" s="166" t="s">
        <v>63</v>
      </c>
      <c r="Z101" s="146"/>
    </row>
    <row r="102" customFormat="false" ht="12.8" hidden="false" customHeight="false" outlineLevel="0" collapsed="false">
      <c r="Z102" s="146"/>
    </row>
    <row r="103" customFormat="false" ht="12.8" hidden="false" customHeight="false" outlineLevel="0" collapsed="false">
      <c r="A103" s="146"/>
      <c r="B103" s="146"/>
      <c r="C103" s="146"/>
      <c r="D103" s="146"/>
      <c r="E103" s="146"/>
      <c r="F103" s="146"/>
      <c r="G103" s="146"/>
      <c r="H103" s="146"/>
      <c r="I103" s="146"/>
      <c r="Z103" s="146"/>
    </row>
    <row r="104" customFormat="false" ht="53.4" hidden="false" customHeight="false" outlineLevel="0" collapsed="false">
      <c r="B104" s="36" t="s">
        <v>16</v>
      </c>
      <c r="C104" s="6" t="s">
        <v>20</v>
      </c>
      <c r="D104" s="39" t="s">
        <v>43</v>
      </c>
      <c r="F104" s="167" t="s">
        <v>67</v>
      </c>
      <c r="G104" s="167" t="s">
        <v>68</v>
      </c>
      <c r="Z104" s="146"/>
    </row>
    <row r="105" customFormat="false" ht="12.8" hidden="false" customHeight="false" outlineLevel="0" collapsed="false">
      <c r="B105" s="36" t="n">
        <v>1979</v>
      </c>
      <c r="C105" s="168" t="n">
        <v>1.22937999999995</v>
      </c>
      <c r="D105" s="168" t="n">
        <v>1.96319999999995</v>
      </c>
      <c r="E105" s="168"/>
      <c r="F105" s="162" t="n">
        <v>38</v>
      </c>
      <c r="G105" s="162" t="n">
        <v>29</v>
      </c>
      <c r="Z105" s="146"/>
    </row>
    <row r="106" customFormat="false" ht="12.8" hidden="false" customHeight="false" outlineLevel="0" collapsed="false">
      <c r="B106" s="36" t="n">
        <v>1980</v>
      </c>
      <c r="C106" s="168" t="n">
        <v>0.820709999999977</v>
      </c>
      <c r="D106" s="168" t="n">
        <v>5.61479999999998</v>
      </c>
      <c r="E106" s="168"/>
      <c r="F106" s="162" t="n">
        <v>36</v>
      </c>
      <c r="G106" s="162" t="n">
        <v>39</v>
      </c>
      <c r="Z106" s="146"/>
    </row>
    <row r="107" customFormat="false" ht="12.8" hidden="false" customHeight="false" outlineLevel="0" collapsed="false">
      <c r="B107" s="36" t="n">
        <v>1981</v>
      </c>
      <c r="C107" s="168" t="n">
        <v>0.132040000000004</v>
      </c>
      <c r="D107" s="168" t="n">
        <v>-1.24280000000005</v>
      </c>
      <c r="E107" s="168"/>
      <c r="F107" s="162" t="n">
        <v>22</v>
      </c>
      <c r="G107" s="162" t="n">
        <v>18</v>
      </c>
      <c r="Z107" s="146"/>
    </row>
    <row r="108" customFormat="false" ht="12.8" hidden="false" customHeight="false" outlineLevel="0" collapsed="false">
      <c r="B108" s="36" t="n">
        <v>1982</v>
      </c>
      <c r="C108" s="168" t="n">
        <v>-0.466629999999974</v>
      </c>
      <c r="D108" s="168" t="n">
        <v>-2.81720000000001</v>
      </c>
      <c r="E108" s="168"/>
      <c r="F108" s="162" t="n">
        <v>13</v>
      </c>
      <c r="G108" s="162" t="n">
        <v>13</v>
      </c>
      <c r="Z108" s="146"/>
    </row>
    <row r="109" customFormat="false" ht="12.8" hidden="false" customHeight="false" outlineLevel="0" collapsed="false">
      <c r="B109" s="36" t="n">
        <v>1983</v>
      </c>
      <c r="C109" s="168" t="n">
        <v>-0.325299999999949</v>
      </c>
      <c r="D109" s="168" t="n">
        <v>6.21899999999997</v>
      </c>
      <c r="E109" s="168"/>
      <c r="F109" s="162" t="n">
        <v>15</v>
      </c>
      <c r="G109" s="162" t="n">
        <v>40</v>
      </c>
      <c r="Z109" s="146"/>
    </row>
    <row r="110" customFormat="false" ht="12.8" hidden="false" customHeight="false" outlineLevel="0" collapsed="false">
      <c r="B110" s="36" t="n">
        <v>1984</v>
      </c>
      <c r="C110" s="168" t="n">
        <v>0.666029999999964</v>
      </c>
      <c r="D110" s="168" t="n">
        <v>-1.08060000000006</v>
      </c>
      <c r="E110" s="168"/>
      <c r="F110" s="162" t="n">
        <v>35</v>
      </c>
      <c r="G110" s="162" t="n">
        <v>19</v>
      </c>
      <c r="Z110" s="146"/>
    </row>
    <row r="111" customFormat="false" ht="12.8" hidden="false" customHeight="false" outlineLevel="0" collapsed="false">
      <c r="B111" s="36" t="n">
        <v>1985</v>
      </c>
      <c r="C111" s="168" t="n">
        <v>0.397359999999988</v>
      </c>
      <c r="D111" s="168" t="n">
        <v>-0.66600000000002</v>
      </c>
      <c r="E111" s="168"/>
      <c r="F111" s="162" t="n">
        <v>29</v>
      </c>
      <c r="G111" s="162" t="n">
        <v>22</v>
      </c>
      <c r="Z111" s="146"/>
    </row>
    <row r="112" customFormat="false" ht="12.8" hidden="false" customHeight="false" outlineLevel="0" collapsed="false">
      <c r="B112" s="36" t="n">
        <v>1986</v>
      </c>
      <c r="C112" s="168" t="n">
        <v>0.418690000000016</v>
      </c>
      <c r="D112" s="168" t="n">
        <v>1.16559999999996</v>
      </c>
      <c r="E112" s="168"/>
      <c r="F112" s="162" t="n">
        <v>31</v>
      </c>
      <c r="G112" s="162" t="n">
        <v>27</v>
      </c>
      <c r="Z112" s="146"/>
    </row>
    <row r="113" customFormat="false" ht="12.8" hidden="false" customHeight="false" outlineLevel="0" collapsed="false">
      <c r="B113" s="36" t="n">
        <v>1987</v>
      </c>
      <c r="C113" s="168" t="n">
        <v>0.410020000000042</v>
      </c>
      <c r="D113" s="168" t="n">
        <v>4.41419999999999</v>
      </c>
      <c r="E113" s="168"/>
      <c r="F113" s="162" t="n">
        <v>30</v>
      </c>
      <c r="G113" s="162" t="n">
        <v>37</v>
      </c>
      <c r="Z113" s="146"/>
    </row>
    <row r="114" customFormat="false" ht="12.8" hidden="false" customHeight="false" outlineLevel="0" collapsed="false">
      <c r="B114" s="36" t="n">
        <v>1988</v>
      </c>
      <c r="C114" s="168" t="n">
        <v>0.561349999999951</v>
      </c>
      <c r="D114" s="168" t="n">
        <v>8.08659999999997</v>
      </c>
      <c r="E114" s="168"/>
      <c r="F114" s="162" t="n">
        <v>32</v>
      </c>
      <c r="G114" s="162" t="n">
        <v>42</v>
      </c>
      <c r="Z114" s="146"/>
    </row>
    <row r="115" customFormat="false" ht="12.8" hidden="false" customHeight="false" outlineLevel="0" collapsed="false">
      <c r="B115" s="36" t="n">
        <v>1989</v>
      </c>
      <c r="C115" s="168" t="n">
        <v>0.332679999999979</v>
      </c>
      <c r="D115" s="168" t="n">
        <v>-2.78280000000005</v>
      </c>
      <c r="E115" s="168"/>
      <c r="F115" s="162" t="n">
        <v>27</v>
      </c>
      <c r="G115" s="162" t="n">
        <v>14</v>
      </c>
      <c r="Z115" s="146"/>
    </row>
    <row r="116" customFormat="false" ht="12.8" hidden="false" customHeight="false" outlineLevel="0" collapsed="false">
      <c r="B116" s="36" t="n">
        <v>1990</v>
      </c>
      <c r="C116" s="168" t="n">
        <v>0.164010000000005</v>
      </c>
      <c r="D116" s="168" t="n">
        <v>-3.30420000000002</v>
      </c>
      <c r="E116" s="168"/>
      <c r="F116" s="162" t="n">
        <v>23</v>
      </c>
      <c r="G116" s="162" t="n">
        <v>9</v>
      </c>
      <c r="Z116" s="146"/>
    </row>
    <row r="117" customFormat="false" ht="12.8" hidden="false" customHeight="false" outlineLevel="0" collapsed="false">
      <c r="B117" s="36" t="n">
        <v>1991</v>
      </c>
      <c r="C117" s="168" t="n">
        <v>-0.0446599999999719</v>
      </c>
      <c r="D117" s="168" t="n">
        <v>-3.26920000000004</v>
      </c>
      <c r="E117" s="168"/>
      <c r="F117" s="162" t="n">
        <v>19</v>
      </c>
      <c r="G117" s="162" t="n">
        <v>10</v>
      </c>
      <c r="Z117" s="146"/>
    </row>
    <row r="118" customFormat="false" ht="12.8" hidden="false" customHeight="false" outlineLevel="0" collapsed="false">
      <c r="B118" s="109" t="n">
        <v>1992</v>
      </c>
      <c r="C118" s="168" t="n">
        <v>-0.903330000000061</v>
      </c>
      <c r="D118" s="168" t="n">
        <v>-10.96725</v>
      </c>
      <c r="E118" s="168"/>
      <c r="F118" s="162" t="n">
        <v>11</v>
      </c>
      <c r="G118" s="162" t="n">
        <v>1</v>
      </c>
      <c r="Z118" s="146"/>
    </row>
    <row r="119" customFormat="false" ht="12.8" hidden="false" customHeight="false" outlineLevel="0" collapsed="false">
      <c r="B119" s="36" t="n">
        <v>1993</v>
      </c>
      <c r="C119" s="168" t="n">
        <v>-1.23200000000003</v>
      </c>
      <c r="D119" s="168" t="n">
        <v>-3.87975000000003</v>
      </c>
      <c r="E119" s="168"/>
      <c r="F119" s="162" t="n">
        <v>6</v>
      </c>
      <c r="G119" s="162" t="n">
        <v>7</v>
      </c>
      <c r="Z119" s="146"/>
    </row>
    <row r="120" customFormat="false" ht="12.8" hidden="false" customHeight="false" outlineLevel="0" collapsed="false">
      <c r="B120" s="36" t="n">
        <v>1994</v>
      </c>
      <c r="C120" s="168" t="n">
        <v>-0.82067000000001</v>
      </c>
      <c r="D120" s="168" t="n">
        <v>2.33219999999995</v>
      </c>
      <c r="E120" s="168"/>
      <c r="F120" s="162" t="n">
        <v>12</v>
      </c>
      <c r="G120" s="162" t="n">
        <v>31</v>
      </c>
      <c r="Z120" s="146"/>
    </row>
    <row r="121" customFormat="false" ht="12.8" hidden="false" customHeight="false" outlineLevel="0" collapsed="false">
      <c r="B121" s="36" t="n">
        <v>1995</v>
      </c>
      <c r="C121" s="168" t="n">
        <v>-0.939339999999984</v>
      </c>
      <c r="D121" s="168" t="n">
        <v>4.10399999999998</v>
      </c>
      <c r="E121" s="168"/>
      <c r="F121" s="162" t="n">
        <v>10</v>
      </c>
      <c r="G121" s="162" t="n">
        <v>35</v>
      </c>
      <c r="Z121" s="146"/>
    </row>
    <row r="122" customFormat="false" ht="12.8" hidden="false" customHeight="false" outlineLevel="0" collapsed="false">
      <c r="B122" s="36" t="n">
        <v>1996</v>
      </c>
      <c r="C122" s="168" t="n">
        <v>-0.318009999999958</v>
      </c>
      <c r="D122" s="168" t="n">
        <v>-2.84655000000004</v>
      </c>
      <c r="E122" s="168"/>
      <c r="F122" s="162" t="n">
        <v>16</v>
      </c>
      <c r="G122" s="162" t="n">
        <v>12</v>
      </c>
      <c r="Z122" s="146"/>
    </row>
    <row r="123" customFormat="false" ht="12.8" hidden="false" customHeight="false" outlineLevel="0" collapsed="false">
      <c r="B123" s="36" t="n">
        <v>1997</v>
      </c>
      <c r="C123" s="168" t="n">
        <v>0.843319999999952</v>
      </c>
      <c r="D123" s="168" t="n">
        <v>-0.93240000000001</v>
      </c>
      <c r="E123" s="168"/>
      <c r="F123" s="162" t="n">
        <v>37</v>
      </c>
      <c r="G123" s="162" t="n">
        <v>21</v>
      </c>
      <c r="Z123" s="146"/>
    </row>
    <row r="124" customFormat="false" ht="12.8" hidden="false" customHeight="false" outlineLevel="0" collapsed="false">
      <c r="B124" s="45" t="n">
        <v>1998</v>
      </c>
      <c r="C124" s="168" t="n">
        <v>-1.00535000000002</v>
      </c>
      <c r="D124" s="168" t="n">
        <v>8.47949999999997</v>
      </c>
      <c r="E124" s="168"/>
      <c r="F124" s="162" t="n">
        <v>9</v>
      </c>
      <c r="G124" s="162" t="n">
        <v>43</v>
      </c>
      <c r="Z124" s="146"/>
    </row>
    <row r="125" customFormat="false" ht="12.8" hidden="false" customHeight="false" outlineLevel="0" collapsed="false">
      <c r="B125" s="48" t="n">
        <v>1999</v>
      </c>
      <c r="C125" s="168" t="n">
        <v>-1.13402</v>
      </c>
      <c r="D125" s="168" t="n">
        <v>-4.67595000000005</v>
      </c>
      <c r="E125" s="168"/>
      <c r="F125" s="162" t="n">
        <v>8</v>
      </c>
      <c r="G125" s="162" t="n">
        <v>2</v>
      </c>
      <c r="Z125" s="146"/>
    </row>
    <row r="126" customFormat="false" ht="12.8" hidden="false" customHeight="false" outlineLevel="0" collapsed="false">
      <c r="B126" s="36" t="n">
        <v>2000</v>
      </c>
      <c r="C126" s="168" t="n">
        <v>-1.56268999999997</v>
      </c>
      <c r="D126" s="168" t="n">
        <v>-4.09560000000002</v>
      </c>
      <c r="E126" s="168"/>
      <c r="F126" s="162" t="n">
        <v>4</v>
      </c>
      <c r="G126" s="162" t="n">
        <v>5</v>
      </c>
      <c r="Z126" s="146"/>
    </row>
    <row r="127" customFormat="false" ht="12.8" hidden="false" customHeight="false" outlineLevel="0" collapsed="false">
      <c r="B127" s="36" t="n">
        <v>2001</v>
      </c>
      <c r="C127" s="168" t="n">
        <v>-2.20136000000006</v>
      </c>
      <c r="D127" s="168" t="n">
        <v>-1.05825000000004</v>
      </c>
      <c r="E127" s="168"/>
      <c r="F127" s="162" t="n">
        <v>2</v>
      </c>
      <c r="G127" s="162" t="n">
        <v>20</v>
      </c>
      <c r="Z127" s="146"/>
    </row>
    <row r="128" customFormat="false" ht="12.8" hidden="false" customHeight="false" outlineLevel="0" collapsed="false">
      <c r="B128" s="36" t="n">
        <v>2002</v>
      </c>
      <c r="C128" s="168" t="n">
        <v>-1.75003000000003</v>
      </c>
      <c r="D128" s="168" t="n">
        <v>4.31519999999999</v>
      </c>
      <c r="E128" s="168"/>
      <c r="F128" s="162" t="n">
        <v>3</v>
      </c>
      <c r="G128" s="162" t="n">
        <v>36</v>
      </c>
      <c r="Z128" s="146"/>
    </row>
    <row r="129" customFormat="false" ht="12.8" hidden="false" customHeight="false" outlineLevel="0" collapsed="false">
      <c r="B129" s="36" t="n">
        <v>2003</v>
      </c>
      <c r="C129" s="168" t="n">
        <v>-0.368700000000011</v>
      </c>
      <c r="D129" s="168" t="n">
        <v>2.51654999999997</v>
      </c>
      <c r="E129" s="168"/>
      <c r="F129" s="162" t="n">
        <v>14</v>
      </c>
      <c r="G129" s="162" t="n">
        <v>32</v>
      </c>
      <c r="Z129" s="146"/>
    </row>
    <row r="130" customFormat="false" ht="12.8" hidden="false" customHeight="false" outlineLevel="0" collapsed="false">
      <c r="B130" s="36" t="n">
        <v>2004</v>
      </c>
      <c r="C130" s="168" t="n">
        <v>-0.307369999999985</v>
      </c>
      <c r="D130" s="168" t="n">
        <v>-4.35795000000006</v>
      </c>
      <c r="E130" s="168"/>
      <c r="F130" s="162" t="n">
        <v>17</v>
      </c>
      <c r="G130" s="162" t="n">
        <v>3</v>
      </c>
      <c r="Z130" s="146"/>
    </row>
    <row r="131" customFormat="false" ht="12.8" hidden="false" customHeight="false" outlineLevel="0" collapsed="false">
      <c r="B131" s="36" t="n">
        <v>2005</v>
      </c>
      <c r="C131" s="168" t="n">
        <v>-0.30603999999996</v>
      </c>
      <c r="D131" s="168" t="n">
        <v>7.24184999999998</v>
      </c>
      <c r="E131" s="168"/>
      <c r="F131" s="162" t="n">
        <v>18</v>
      </c>
      <c r="G131" s="162" t="n">
        <v>41</v>
      </c>
      <c r="Z131" s="146"/>
    </row>
    <row r="132" customFormat="false" ht="12.8" hidden="false" customHeight="false" outlineLevel="0" collapsed="false">
      <c r="B132" s="36" t="n">
        <v>2006</v>
      </c>
      <c r="C132" s="168" t="n">
        <v>0.585289999999958</v>
      </c>
      <c r="D132" s="168" t="n">
        <v>-0.0987000000000418</v>
      </c>
      <c r="E132" s="168"/>
      <c r="F132" s="162" t="n">
        <v>33</v>
      </c>
      <c r="G132" s="162" t="n">
        <v>24</v>
      </c>
      <c r="Z132" s="146"/>
    </row>
    <row r="133" customFormat="false" ht="12.8" hidden="false" customHeight="false" outlineLevel="0" collapsed="false">
      <c r="B133" s="36" t="n">
        <v>2007</v>
      </c>
      <c r="C133" s="168" t="n">
        <v>0.336619999999982</v>
      </c>
      <c r="D133" s="168" t="n">
        <v>-1.50735000000001</v>
      </c>
      <c r="E133" s="168"/>
      <c r="F133" s="162" t="n">
        <v>28</v>
      </c>
      <c r="G133" s="162" t="n">
        <v>17</v>
      </c>
      <c r="Z133" s="146"/>
    </row>
    <row r="134" customFormat="false" ht="12.8" hidden="false" customHeight="false" outlineLevel="0" collapsed="false">
      <c r="B134" s="36" t="n">
        <v>2008</v>
      </c>
      <c r="C134" s="168" t="n">
        <v>0.587950000000006</v>
      </c>
      <c r="D134" s="168" t="n">
        <v>-3.92805000000003</v>
      </c>
      <c r="E134" s="168"/>
      <c r="F134" s="162" t="n">
        <v>34</v>
      </c>
      <c r="G134" s="162" t="n">
        <v>6</v>
      </c>
      <c r="Z134" s="146"/>
    </row>
    <row r="135" customFormat="false" ht="12.8" hidden="false" customHeight="false" outlineLevel="0" collapsed="false">
      <c r="B135" s="36" t="n">
        <v>2009</v>
      </c>
      <c r="C135" s="168" t="n">
        <v>0.0692800000000275</v>
      </c>
      <c r="D135" s="168" t="n">
        <v>-4.10430000000005</v>
      </c>
      <c r="E135" s="168"/>
      <c r="F135" s="162" t="n">
        <v>20</v>
      </c>
      <c r="G135" s="162" t="n">
        <v>4</v>
      </c>
      <c r="Z135" s="146"/>
    </row>
    <row r="136" customFormat="false" ht="12.8" hidden="false" customHeight="false" outlineLevel="0" collapsed="false">
      <c r="B136" s="36" t="n">
        <v>2010</v>
      </c>
      <c r="C136" s="168" t="n">
        <v>1.35060999999994</v>
      </c>
      <c r="D136" s="168" t="n">
        <v>5.22764999999998</v>
      </c>
      <c r="E136" s="168"/>
      <c r="F136" s="162" t="n">
        <v>39</v>
      </c>
      <c r="G136" s="162" t="n">
        <v>38</v>
      </c>
      <c r="Z136" s="146"/>
    </row>
    <row r="137" customFormat="false" ht="12.8" hidden="false" customHeight="false" outlineLevel="0" collapsed="false">
      <c r="B137" s="36" t="n">
        <v>2011</v>
      </c>
      <c r="C137" s="168" t="n">
        <v>2.05193999999997</v>
      </c>
      <c r="D137" s="168" t="n">
        <v>-2.97480000000004</v>
      </c>
      <c r="E137" s="168"/>
      <c r="F137" s="162" t="n">
        <v>43</v>
      </c>
      <c r="G137" s="162" t="n">
        <v>11</v>
      </c>
      <c r="Z137" s="146"/>
    </row>
    <row r="138" customFormat="false" ht="12.8" hidden="false" customHeight="false" outlineLevel="0" collapsed="false">
      <c r="B138" s="36" t="n">
        <v>2012</v>
      </c>
      <c r="C138" s="168" t="n">
        <v>2.21326999999999</v>
      </c>
      <c r="D138" s="168" t="n">
        <v>3.62129999999999</v>
      </c>
      <c r="E138" s="168"/>
      <c r="F138" s="162" t="n">
        <v>44</v>
      </c>
      <c r="G138" s="162" t="n">
        <v>34</v>
      </c>
      <c r="Z138" s="146"/>
    </row>
    <row r="139" customFormat="false" ht="12.8" hidden="false" customHeight="false" outlineLevel="0" collapsed="false">
      <c r="B139" s="36" t="n">
        <v>2013</v>
      </c>
      <c r="C139" s="168" t="n">
        <v>1.55460000000002</v>
      </c>
      <c r="D139" s="168" t="n">
        <v>2.26529999999997</v>
      </c>
      <c r="E139" s="168"/>
      <c r="F139" s="162" t="n">
        <v>40</v>
      </c>
      <c r="G139" s="162" t="n">
        <v>30</v>
      </c>
      <c r="Z139" s="146"/>
    </row>
    <row r="140" customFormat="false" ht="12.8" hidden="false" customHeight="false" outlineLevel="0" collapsed="false">
      <c r="B140" s="36" t="n">
        <v>2014</v>
      </c>
      <c r="C140" s="168" t="n">
        <v>1.67593000000004</v>
      </c>
      <c r="D140" s="168" t="n">
        <v>-2.32185000000005</v>
      </c>
      <c r="E140" s="168"/>
      <c r="F140" s="162" t="n">
        <v>42</v>
      </c>
      <c r="G140" s="162" t="n">
        <v>16</v>
      </c>
      <c r="Z140" s="146"/>
    </row>
    <row r="141" customFormat="false" ht="12.8" hidden="false" customHeight="false" outlineLevel="0" collapsed="false">
      <c r="B141" s="36" t="n">
        <v>2015</v>
      </c>
      <c r="C141" s="168" t="n">
        <v>1.61725999999996</v>
      </c>
      <c r="D141" s="168" t="n">
        <v>0.887099999999979</v>
      </c>
      <c r="E141" s="168"/>
      <c r="F141" s="162" t="n">
        <v>41</v>
      </c>
      <c r="G141" s="162" t="n">
        <v>26</v>
      </c>
      <c r="Z141" s="146"/>
    </row>
    <row r="142" customFormat="false" ht="12.8" hidden="false" customHeight="false" outlineLevel="0" collapsed="false">
      <c r="B142" s="36" t="n">
        <v>2016</v>
      </c>
      <c r="C142" s="168" t="n">
        <v>0.118589999999983</v>
      </c>
      <c r="D142" s="168" t="n">
        <v>10.26</v>
      </c>
      <c r="E142" s="168"/>
      <c r="F142" s="162" t="n">
        <v>21</v>
      </c>
      <c r="G142" s="162" t="n">
        <v>44</v>
      </c>
      <c r="Z142" s="146"/>
    </row>
    <row r="143" customFormat="false" ht="12.8" hidden="false" customHeight="false" outlineLevel="0" collapsed="false">
      <c r="B143" s="36" t="n">
        <v>2017</v>
      </c>
      <c r="C143" s="168" t="n">
        <v>0.17992000000001</v>
      </c>
      <c r="D143" s="168" t="n">
        <v>-3.87630000000001</v>
      </c>
      <c r="E143" s="168"/>
      <c r="F143" s="162" t="n">
        <v>25</v>
      </c>
      <c r="G143" s="162" t="n">
        <v>8</v>
      </c>
      <c r="Z143" s="146"/>
    </row>
    <row r="144" customFormat="false" ht="12.8" hidden="false" customHeight="false" outlineLevel="0" collapsed="false">
      <c r="B144" s="36" t="n">
        <v>2018</v>
      </c>
      <c r="C144" s="168" t="n">
        <v>0.171250000000029</v>
      </c>
      <c r="D144" s="168" t="n">
        <v>3.12539999999997</v>
      </c>
      <c r="E144" s="168"/>
      <c r="F144" s="162" t="n">
        <v>24</v>
      </c>
      <c r="G144" s="162" t="n">
        <v>33</v>
      </c>
      <c r="Z144" s="146"/>
    </row>
    <row r="145" customFormat="false" ht="12.8" hidden="false" customHeight="false" outlineLevel="0" collapsed="false">
      <c r="B145" s="36" t="n">
        <v>2019</v>
      </c>
      <c r="C145" s="168" t="n">
        <v>0.292579999999944</v>
      </c>
      <c r="D145" s="168" t="n">
        <v>0.505799999999944</v>
      </c>
      <c r="E145" s="168"/>
      <c r="F145" s="162" t="n">
        <v>26</v>
      </c>
      <c r="G145" s="162" t="n">
        <v>25</v>
      </c>
      <c r="Z145" s="146"/>
    </row>
    <row r="146" customFormat="false" ht="12.8" hidden="false" customHeight="false" outlineLevel="0" collapsed="false">
      <c r="B146" s="50" t="n">
        <v>2020</v>
      </c>
      <c r="C146" s="168" t="n">
        <v>-2.51609000000003</v>
      </c>
      <c r="D146" s="168" t="n">
        <v>1.92269999999998</v>
      </c>
      <c r="E146" s="168"/>
      <c r="F146" s="162" t="n">
        <v>1</v>
      </c>
      <c r="G146" s="162" t="n">
        <v>28</v>
      </c>
      <c r="Z146" s="146"/>
    </row>
    <row r="147" customFormat="false" ht="12.8" hidden="false" customHeight="false" outlineLevel="0" collapsed="false">
      <c r="B147" s="36" t="n">
        <v>2021</v>
      </c>
      <c r="C147" s="168" t="n">
        <v>-1.14476000000001</v>
      </c>
      <c r="D147" s="168" t="n">
        <v>-0.329000000000043</v>
      </c>
      <c r="E147" s="168"/>
      <c r="F147" s="162" t="n">
        <v>7</v>
      </c>
      <c r="G147" s="162" t="n">
        <v>23</v>
      </c>
      <c r="Z147" s="146"/>
    </row>
    <row r="148" customFormat="false" ht="12.8" hidden="false" customHeight="false" outlineLevel="0" collapsed="false">
      <c r="B148" s="36" t="n">
        <v>2022</v>
      </c>
      <c r="C148" s="168" t="n">
        <v>-1.29342999999998</v>
      </c>
      <c r="D148" s="168" t="n">
        <v>-2.43900000000001</v>
      </c>
      <c r="E148" s="168"/>
      <c r="F148" s="162" t="n">
        <v>5</v>
      </c>
      <c r="G148" s="162" t="n">
        <v>15</v>
      </c>
      <c r="Z148" s="146"/>
    </row>
    <row r="149" customFormat="false" ht="12.8" hidden="false" customHeight="false" outlineLevel="0" collapsed="false">
      <c r="B149" s="36" t="n">
        <v>2023</v>
      </c>
      <c r="C149" s="168"/>
      <c r="D149" s="168" t="n">
        <v>-0.0315000000000296</v>
      </c>
      <c r="E149" s="168"/>
      <c r="F149" s="36"/>
      <c r="Z149" s="146"/>
    </row>
    <row r="150" customFormat="false" ht="16.15" hidden="false" customHeight="false" outlineLevel="0" collapsed="false">
      <c r="C150" s="169" t="s">
        <v>69</v>
      </c>
      <c r="D150" s="168"/>
      <c r="E150" s="168"/>
      <c r="F150" s="170" t="s">
        <v>70</v>
      </c>
      <c r="Z150" s="146"/>
    </row>
    <row r="151" customFormat="false" ht="18.55" hidden="false" customHeight="false" outlineLevel="0" collapsed="false">
      <c r="C151" s="171" t="n">
        <v>0.111844634242377</v>
      </c>
      <c r="D151" s="168"/>
      <c r="E151" s="168"/>
      <c r="F151" s="172" t="n">
        <v>0.153347427766032</v>
      </c>
      <c r="Z151" s="146"/>
    </row>
    <row r="152" customFormat="false" ht="12.8" hidden="false" customHeight="false" outlineLevel="0" collapsed="false">
      <c r="Z152" s="146"/>
    </row>
    <row r="153" customFormat="false" ht="12.8" hidden="false" customHeight="false" outlineLevel="0" collapsed="false">
      <c r="Z153" s="146"/>
    </row>
    <row r="154" customFormat="false" ht="12.8" hidden="false" customHeight="false" outlineLevel="0" collapsed="false">
      <c r="Z154" s="146"/>
    </row>
    <row r="155" customFormat="false" ht="12.8" hidden="false" customHeight="false" outlineLevel="0" collapsed="false">
      <c r="Z155" s="146"/>
    </row>
    <row r="156" customFormat="false" ht="12.8" hidden="false" customHeight="false" outlineLevel="0" collapsed="false">
      <c r="Z156" s="146"/>
    </row>
    <row r="157" customFormat="false" ht="12.8" hidden="false" customHeight="false" outlineLevel="0" collapsed="false">
      <c r="Z157" s="146"/>
    </row>
    <row r="158" customFormat="false" ht="12.8" hidden="false" customHeight="false" outlineLevel="0" collapsed="false">
      <c r="Z158" s="146"/>
    </row>
    <row r="159" customFormat="false" ht="12.8" hidden="false" customHeight="false" outlineLevel="0" collapsed="false">
      <c r="Z159" s="146"/>
    </row>
    <row r="160" customFormat="false" ht="12.8" hidden="false" customHeight="false" outlineLevel="0" collapsed="false">
      <c r="Z160" s="146"/>
    </row>
    <row r="161" customFormat="false" ht="12.8" hidden="false" customHeight="false" outlineLevel="0" collapsed="false">
      <c r="Z161" s="146"/>
    </row>
    <row r="162" customFormat="false" ht="12.8" hidden="false" customHeight="false" outlineLevel="0" collapsed="false">
      <c r="Z162" s="146"/>
    </row>
  </sheetData>
  <printOptions headings="false" gridLines="false" gridLinesSet="true" horizontalCentered="false" verticalCentered="false"/>
  <pageMargins left="0.39375" right="0.39375" top="0.63125" bottom="0.63125" header="0.39375" footer="0.39375"/>
  <pageSetup paperSize="8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1773</TotalTime>
  <Application>LibreOffice/7.4.7.2$Linux_X86_64 LibreOffice_project/40$Build-2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2024-05-31T15:59:30Z</dcterms:created>
  <dc:creator/>
  <dc:description/>
  <dc:language>fr-FR</dc:language>
  <cp:lastModifiedBy/>
  <dcterms:modified xsi:type="dcterms:W3CDTF">2024-12-28T07:41:22Z</dcterms:modified>
  <cp:revision>165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